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6"/>
  <workbookPr/>
  <mc:AlternateContent xmlns:mc="http://schemas.openxmlformats.org/markup-compatibility/2006">
    <mc:Choice Requires="x15">
      <x15ac:absPath xmlns:x15ac="http://schemas.microsoft.com/office/spreadsheetml/2010/11/ac" url="C:\Users\USUARIO\Documents\planta fisica\mantenimiento 2023 vf 2\"/>
    </mc:Choice>
  </mc:AlternateContent>
  <xr:revisionPtr revIDLastSave="0" documentId="8_{6E2CC52C-7F89-4AC5-A887-42B8BD59C4E2}" xr6:coauthVersionLast="36" xr6:coauthVersionMax="36" xr10:uidLastSave="{00000000-0000-0000-0000-000000000000}"/>
  <bookViews>
    <workbookView xWindow="0" yWindow="0" windowWidth="19200" windowHeight="5940" firstSheet="1" activeTab="1" xr2:uid="{00000000-000D-0000-FFFF-FFFF00000000}"/>
  </bookViews>
  <sheets>
    <sheet name="Presupuesto 2023 1-3" sheetId="3" state="hidden" r:id="rId1"/>
    <sheet name="ANEXO 2" sheetId="10" r:id="rId2"/>
  </sheets>
  <definedNames>
    <definedName name="_xlnm._FilterDatabase" localSheetId="1" hidden="1">'ANEXO 2'!$A$5:$F$252</definedName>
  </definedNames>
  <calcPr calcId="191029"/>
</workbook>
</file>

<file path=xl/calcChain.xml><?xml version="1.0" encoding="utf-8"?>
<calcChain xmlns="http://schemas.openxmlformats.org/spreadsheetml/2006/main">
  <c r="A9" i="10" l="1"/>
  <c r="A10" i="10" s="1"/>
  <c r="A11" i="10" s="1"/>
  <c r="A12" i="10" s="1"/>
  <c r="A15" i="10"/>
  <c r="A16" i="10" s="1"/>
  <c r="A17" i="10" s="1"/>
  <c r="A18" i="10" s="1"/>
  <c r="A19" i="10" s="1"/>
  <c r="A22" i="10"/>
  <c r="A23" i="10" s="1"/>
  <c r="A24" i="10" s="1"/>
  <c r="A25" i="10" s="1"/>
  <c r="A26" i="10" s="1"/>
  <c r="A29" i="10"/>
  <c r="A30" i="10" s="1"/>
  <c r="A31" i="10" s="1"/>
  <c r="A32" i="10" s="1"/>
  <c r="A33" i="10" s="1"/>
  <c r="A34" i="10" s="1"/>
  <c r="A41" i="10"/>
  <c r="A42" i="10" s="1"/>
  <c r="A43" i="10" s="1"/>
  <c r="A44" i="10" s="1"/>
  <c r="A45" i="10" s="1"/>
  <c r="A46" i="10" s="1"/>
  <c r="A47" i="10" s="1"/>
  <c r="A48" i="10" s="1"/>
  <c r="A49" i="10" s="1"/>
  <c r="A50" i="10" s="1"/>
  <c r="A51" i="10" s="1"/>
  <c r="A52" i="10" s="1"/>
  <c r="A56" i="10"/>
  <c r="A57" i="10" s="1"/>
  <c r="A58" i="10" s="1"/>
  <c r="A59" i="10" s="1"/>
  <c r="A60" i="10" s="1"/>
  <c r="A61" i="10" s="1"/>
  <c r="A65" i="10"/>
  <c r="A66" i="10" s="1"/>
  <c r="A67" i="10" s="1"/>
  <c r="A68" i="10" s="1"/>
  <c r="A69" i="10" s="1"/>
  <c r="A70" i="10" s="1"/>
  <c r="A71" i="10" s="1"/>
  <c r="A72" i="10" s="1"/>
  <c r="A73" i="10" s="1"/>
  <c r="A74" i="10" s="1"/>
  <c r="B67" i="10"/>
  <c r="A78" i="10"/>
  <c r="A79" i="10" s="1"/>
  <c r="A80" i="10" s="1"/>
  <c r="A81" i="10" s="1"/>
  <c r="A82" i="10" s="1"/>
  <c r="A83" i="10" s="1"/>
  <c r="A84" i="10" s="1"/>
  <c r="B78" i="10"/>
  <c r="B80" i="10"/>
  <c r="A88" i="10"/>
  <c r="A89" i="10" s="1"/>
  <c r="A90" i="10" s="1"/>
  <c r="A91" i="10" s="1"/>
  <c r="A92" i="10" s="1"/>
  <c r="A93" i="10" s="1"/>
  <c r="A94" i="10" s="1"/>
  <c r="B88" i="10"/>
  <c r="B90" i="10"/>
  <c r="A98" i="10"/>
  <c r="A99" i="10" s="1"/>
  <c r="A100" i="10" s="1"/>
  <c r="A101" i="10" s="1"/>
  <c r="A102" i="10" s="1"/>
  <c r="A103" i="10" s="1"/>
  <c r="A104" i="10" s="1"/>
  <c r="A105" i="10" s="1"/>
  <c r="A106" i="10" s="1"/>
  <c r="A107" i="10" s="1"/>
  <c r="B100" i="10"/>
  <c r="B103" i="10"/>
  <c r="A111" i="10"/>
  <c r="A112" i="10" s="1"/>
  <c r="A113" i="10" s="1"/>
  <c r="A114" i="10" s="1"/>
  <c r="A115" i="10" s="1"/>
  <c r="A116" i="10" s="1"/>
  <c r="A117" i="10" s="1"/>
  <c r="A118" i="10" s="1"/>
  <c r="A119" i="10" s="1"/>
  <c r="A120" i="10" s="1"/>
  <c r="B113" i="10"/>
  <c r="B116" i="10"/>
  <c r="A124" i="10"/>
  <c r="A125" i="10" s="1"/>
  <c r="A126" i="10" s="1"/>
  <c r="A127" i="10" s="1"/>
  <c r="A128" i="10" s="1"/>
  <c r="A129" i="10" s="1"/>
  <c r="A130" i="10" s="1"/>
  <c r="A131" i="10" s="1"/>
  <c r="A132" i="10" s="1"/>
  <c r="A133" i="10" s="1"/>
  <c r="A134" i="10" s="1"/>
  <c r="B128" i="10"/>
  <c r="B130" i="10"/>
  <c r="A138" i="10"/>
  <c r="A139" i="10" s="1"/>
  <c r="A140" i="10" s="1"/>
  <c r="A141" i="10" s="1"/>
  <c r="A142" i="10" s="1"/>
  <c r="A143" i="10" s="1"/>
  <c r="A144" i="10" s="1"/>
  <c r="A145" i="10" s="1"/>
  <c r="A146" i="10" s="1"/>
  <c r="A147" i="10" s="1"/>
  <c r="A148" i="10" s="1"/>
  <c r="B140" i="10"/>
  <c r="B143" i="10"/>
  <c r="A152" i="10"/>
  <c r="A153" i="10" s="1"/>
  <c r="A154" i="10" s="1"/>
  <c r="A155" i="10" s="1"/>
  <c r="A156" i="10" s="1"/>
  <c r="A157" i="10" s="1"/>
  <c r="A158" i="10" s="1"/>
  <c r="A159" i="10" s="1"/>
  <c r="A160" i="10" s="1"/>
  <c r="A161" i="10" s="1"/>
  <c r="A162" i="10" s="1"/>
  <c r="A163" i="10" s="1"/>
  <c r="B156" i="10"/>
  <c r="B159" i="10"/>
  <c r="A167" i="10"/>
  <c r="A168" i="10" s="1"/>
  <c r="A169" i="10" s="1"/>
  <c r="A170" i="10" s="1"/>
  <c r="A171" i="10" s="1"/>
  <c r="A175" i="10"/>
  <c r="A179" i="10"/>
  <c r="A180" i="10" s="1"/>
  <c r="A181" i="10" s="1"/>
  <c r="A182" i="10" s="1"/>
  <c r="A183" i="10" s="1"/>
  <c r="A184" i="10" s="1"/>
  <c r="A188" i="10"/>
  <c r="A189" i="10" s="1"/>
  <c r="A190" i="10" s="1"/>
  <c r="A194" i="10"/>
  <c r="A198" i="10"/>
  <c r="A202" i="10"/>
  <c r="A206" i="10"/>
  <c r="A207" i="10" s="1"/>
  <c r="A208" i="10" s="1"/>
  <c r="A212" i="10"/>
  <c r="A213" i="10" s="1"/>
  <c r="A214" i="10" s="1"/>
  <c r="A215" i="10" s="1"/>
  <c r="A216" i="10" s="1"/>
  <c r="A217" i="10" s="1"/>
  <c r="A218" i="10" s="1"/>
  <c r="A222" i="10"/>
  <c r="A223" i="10" s="1"/>
  <c r="A224" i="10" s="1"/>
  <c r="A225" i="10" s="1"/>
  <c r="A226" i="10" s="1"/>
  <c r="A227" i="10" s="1"/>
  <c r="A228" i="10" s="1"/>
  <c r="A229" i="10" s="1"/>
  <c r="A233" i="10"/>
  <c r="A234" i="10" s="1"/>
  <c r="A235" i="10" s="1"/>
  <c r="A236" i="10" s="1"/>
  <c r="A237" i="10" s="1"/>
  <c r="A238" i="10" s="1"/>
  <c r="A239" i="10" s="1"/>
  <c r="A240" i="10" s="1"/>
  <c r="A244" i="10"/>
  <c r="A257" i="10"/>
  <c r="A258" i="10"/>
  <c r="A259" i="10" s="1"/>
  <c r="A263" i="10"/>
  <c r="A267" i="10"/>
  <c r="A268" i="10" s="1"/>
  <c r="A269" i="10" s="1"/>
  <c r="A270" i="10" s="1"/>
  <c r="A271" i="10" s="1"/>
  <c r="A272" i="10" s="1"/>
  <c r="A276" i="10"/>
  <c r="A277" i="10" s="1"/>
  <c r="A278" i="10" s="1"/>
  <c r="A279" i="10" s="1"/>
  <c r="A280" i="10" s="1"/>
  <c r="A281" i="10" s="1"/>
  <c r="A282" i="10" s="1"/>
  <c r="A283" i="10" s="1"/>
  <c r="A284" i="10" s="1"/>
  <c r="A285" i="10" s="1"/>
  <c r="A286" i="10" s="1"/>
  <c r="A287" i="10" s="1"/>
  <c r="A291" i="10"/>
  <c r="A292" i="10"/>
  <c r="A293" i="10" s="1"/>
  <c r="A294" i="10" s="1"/>
  <c r="A295" i="10" s="1"/>
  <c r="A296" i="10" s="1"/>
  <c r="A297" i="10" s="1"/>
  <c r="K22" i="3" l="1"/>
  <c r="G23" i="3"/>
  <c r="G302" i="3"/>
  <c r="H302" i="3" s="1"/>
  <c r="G301" i="3"/>
  <c r="H301" i="3" s="1"/>
  <c r="G300" i="3"/>
  <c r="H300" i="3" s="1"/>
  <c r="G299" i="3"/>
  <c r="H299" i="3" s="1"/>
  <c r="G298" i="3"/>
  <c r="H298" i="3" s="1"/>
  <c r="G297" i="3"/>
  <c r="H297" i="3" s="1"/>
  <c r="H296" i="3"/>
  <c r="G296" i="3"/>
  <c r="G295" i="3"/>
  <c r="H295" i="3" s="1"/>
  <c r="G291" i="3"/>
  <c r="H291" i="3" s="1"/>
  <c r="G290" i="3"/>
  <c r="H290" i="3" s="1"/>
  <c r="H289" i="3"/>
  <c r="G288" i="3"/>
  <c r="H288" i="3" s="1"/>
  <c r="G287" i="3"/>
  <c r="H287" i="3" s="1"/>
  <c r="G286" i="3"/>
  <c r="H286" i="3" s="1"/>
  <c r="G285" i="3"/>
  <c r="H285" i="3" s="1"/>
  <c r="G284" i="3"/>
  <c r="H284" i="3" s="1"/>
  <c r="G283" i="3"/>
  <c r="H283" i="3" s="1"/>
  <c r="B282" i="3"/>
  <c r="G282" i="3" s="1"/>
  <c r="H282" i="3" s="1"/>
  <c r="G281" i="3"/>
  <c r="H281" i="3" s="1"/>
  <c r="G280" i="3"/>
  <c r="H280" i="3" s="1"/>
  <c r="G279" i="3"/>
  <c r="H279" i="3" s="1"/>
  <c r="G276" i="3"/>
  <c r="H276" i="3" s="1"/>
  <c r="G275" i="3"/>
  <c r="H275" i="3" s="1"/>
  <c r="G274" i="3"/>
  <c r="H274" i="3" s="1"/>
  <c r="G273" i="3"/>
  <c r="H273" i="3" s="1"/>
  <c r="H272" i="3"/>
  <c r="G272" i="3"/>
  <c r="G271" i="3"/>
  <c r="H271" i="3" s="1"/>
  <c r="G270" i="3"/>
  <c r="H270" i="3" s="1"/>
  <c r="G267" i="3"/>
  <c r="H267" i="3" s="1"/>
  <c r="G266" i="3"/>
  <c r="H266" i="3" s="1"/>
  <c r="G263" i="3"/>
  <c r="H263" i="3" s="1"/>
  <c r="G262" i="3"/>
  <c r="H262" i="3" s="1"/>
  <c r="G261" i="3"/>
  <c r="H261" i="3" s="1"/>
  <c r="G260" i="3"/>
  <c r="H260" i="3" s="1"/>
  <c r="H252" i="3"/>
  <c r="G249" i="3"/>
  <c r="H249" i="3" s="1"/>
  <c r="H250" i="3" s="1"/>
  <c r="G246" i="3"/>
  <c r="H246" i="3" s="1"/>
  <c r="G245" i="3"/>
  <c r="H245" i="3" s="1"/>
  <c r="G242" i="3"/>
  <c r="H242" i="3" s="1"/>
  <c r="G241" i="3"/>
  <c r="H241" i="3" s="1"/>
  <c r="G240" i="3"/>
  <c r="H240" i="3" s="1"/>
  <c r="G239" i="3"/>
  <c r="H239" i="3" s="1"/>
  <c r="G238" i="3"/>
  <c r="H238" i="3" s="1"/>
  <c r="G237" i="3"/>
  <c r="H237" i="3" s="1"/>
  <c r="G236" i="3"/>
  <c r="H236" i="3" s="1"/>
  <c r="G235" i="3"/>
  <c r="H235" i="3" s="1"/>
  <c r="G234" i="3"/>
  <c r="H234" i="3" s="1"/>
  <c r="G231" i="3"/>
  <c r="H231" i="3" s="1"/>
  <c r="G230" i="3"/>
  <c r="H230" i="3" s="1"/>
  <c r="G229" i="3"/>
  <c r="H229" i="3" s="1"/>
  <c r="G228" i="3"/>
  <c r="H228" i="3" s="1"/>
  <c r="G227" i="3"/>
  <c r="H227" i="3" s="1"/>
  <c r="G226" i="3"/>
  <c r="H226" i="3" s="1"/>
  <c r="G225" i="3"/>
  <c r="H225" i="3" s="1"/>
  <c r="G224" i="3"/>
  <c r="H224" i="3" s="1"/>
  <c r="G223" i="3"/>
  <c r="H223" i="3" s="1"/>
  <c r="H220" i="3"/>
  <c r="G220" i="3"/>
  <c r="G219" i="3"/>
  <c r="H219" i="3" s="1"/>
  <c r="G218" i="3"/>
  <c r="H218" i="3" s="1"/>
  <c r="G217" i="3"/>
  <c r="H217" i="3" s="1"/>
  <c r="G216" i="3"/>
  <c r="H216" i="3" s="1"/>
  <c r="G215" i="3"/>
  <c r="H215" i="3" s="1"/>
  <c r="G214" i="3"/>
  <c r="H214" i="3" s="1"/>
  <c r="G213" i="3"/>
  <c r="H213" i="3" s="1"/>
  <c r="G210" i="3"/>
  <c r="H210" i="3" s="1"/>
  <c r="G209" i="3"/>
  <c r="H209" i="3" s="1"/>
  <c r="G208" i="3"/>
  <c r="H208" i="3" s="1"/>
  <c r="G207" i="3"/>
  <c r="H207" i="3" s="1"/>
  <c r="G204" i="3"/>
  <c r="H204" i="3" s="1"/>
  <c r="G203" i="3"/>
  <c r="H203" i="3" s="1"/>
  <c r="G200" i="3"/>
  <c r="H200" i="3" s="1"/>
  <c r="G199" i="3"/>
  <c r="H199" i="3" s="1"/>
  <c r="G196" i="3"/>
  <c r="H196" i="3" s="1"/>
  <c r="G195" i="3"/>
  <c r="H195" i="3" s="1"/>
  <c r="G192" i="3"/>
  <c r="H192" i="3" s="1"/>
  <c r="G191" i="3"/>
  <c r="H191" i="3" s="1"/>
  <c r="G190" i="3"/>
  <c r="H190" i="3" s="1"/>
  <c r="G189" i="3"/>
  <c r="H189" i="3" s="1"/>
  <c r="G186" i="3"/>
  <c r="H186" i="3" s="1"/>
  <c r="B185" i="3"/>
  <c r="G185" i="3" s="1"/>
  <c r="H185" i="3" s="1"/>
  <c r="G184" i="3"/>
  <c r="H184" i="3" s="1"/>
  <c r="G183" i="3"/>
  <c r="H183" i="3" s="1"/>
  <c r="G182" i="3"/>
  <c r="H182" i="3" s="1"/>
  <c r="G181" i="3"/>
  <c r="H181" i="3" s="1"/>
  <c r="G180" i="3"/>
  <c r="H180" i="3" s="1"/>
  <c r="G177" i="3"/>
  <c r="H177" i="3" s="1"/>
  <c r="G176" i="3"/>
  <c r="H176" i="3" s="1"/>
  <c r="G175" i="3"/>
  <c r="H175" i="3" s="1"/>
  <c r="G174" i="3"/>
  <c r="H174" i="3" s="1"/>
  <c r="G173" i="3"/>
  <c r="H173" i="3" s="1"/>
  <c r="G170" i="3"/>
  <c r="H170" i="3" s="1"/>
  <c r="H169" i="3"/>
  <c r="G169" i="3"/>
  <c r="G168" i="3"/>
  <c r="H168" i="3" s="1"/>
  <c r="G167" i="3"/>
  <c r="H167" i="3" s="1"/>
  <c r="G166" i="3"/>
  <c r="H166" i="3" s="1"/>
  <c r="B165" i="3"/>
  <c r="G165" i="3" s="1"/>
  <c r="H165" i="3" s="1"/>
  <c r="G164" i="3"/>
  <c r="H164" i="3" s="1"/>
  <c r="G163" i="3"/>
  <c r="H163" i="3" s="1"/>
  <c r="G162" i="3"/>
  <c r="H162" i="3" s="1"/>
  <c r="G161" i="3"/>
  <c r="H161" i="3" s="1"/>
  <c r="G160" i="3"/>
  <c r="H160" i="3" s="1"/>
  <c r="G159" i="3"/>
  <c r="H159" i="3" s="1"/>
  <c r="G158" i="3"/>
  <c r="H158" i="3" s="1"/>
  <c r="G155" i="3"/>
  <c r="H155" i="3" s="1"/>
  <c r="G154" i="3"/>
  <c r="H154" i="3" s="1"/>
  <c r="G153" i="3"/>
  <c r="H153" i="3" s="1"/>
  <c r="G152" i="3"/>
  <c r="H152" i="3" s="1"/>
  <c r="G151" i="3"/>
  <c r="H151" i="3" s="1"/>
  <c r="G150" i="3"/>
  <c r="H150" i="3" s="1"/>
  <c r="B149" i="3"/>
  <c r="G149" i="3" s="1"/>
  <c r="H149" i="3" s="1"/>
  <c r="G148" i="3"/>
  <c r="H148" i="3" s="1"/>
  <c r="G147" i="3"/>
  <c r="H147" i="3" s="1"/>
  <c r="G146" i="3"/>
  <c r="H146" i="3" s="1"/>
  <c r="G145" i="3"/>
  <c r="H145" i="3" s="1"/>
  <c r="G144" i="3"/>
  <c r="H144" i="3" s="1"/>
  <c r="G141" i="3"/>
  <c r="H141" i="3" s="1"/>
  <c r="G140" i="3"/>
  <c r="H140" i="3" s="1"/>
  <c r="G139" i="3"/>
  <c r="H139" i="3" s="1"/>
  <c r="H138" i="3"/>
  <c r="G138" i="3"/>
  <c r="G137" i="3"/>
  <c r="H137" i="3" s="1"/>
  <c r="G136" i="3"/>
  <c r="H136" i="3" s="1"/>
  <c r="G135" i="3"/>
  <c r="H135" i="3" s="1"/>
  <c r="G134" i="3"/>
  <c r="H134" i="3" s="1"/>
  <c r="G133" i="3"/>
  <c r="H133" i="3" s="1"/>
  <c r="G132" i="3"/>
  <c r="H132" i="3" s="1"/>
  <c r="G131" i="3"/>
  <c r="H131" i="3" s="1"/>
  <c r="G130" i="3"/>
  <c r="H130" i="3" s="1"/>
  <c r="G127" i="3"/>
  <c r="H127" i="3" s="1"/>
  <c r="G126" i="3"/>
  <c r="H126" i="3" s="1"/>
  <c r="G125" i="3"/>
  <c r="H125" i="3" s="1"/>
  <c r="G124" i="3"/>
  <c r="H124" i="3" s="1"/>
  <c r="G123" i="3"/>
  <c r="H123" i="3" s="1"/>
  <c r="B122" i="3"/>
  <c r="G122" i="3" s="1"/>
  <c r="H122" i="3" s="1"/>
  <c r="G121" i="3"/>
  <c r="H121" i="3" s="1"/>
  <c r="G120" i="3"/>
  <c r="H120" i="3" s="1"/>
  <c r="G119" i="3"/>
  <c r="H119" i="3" s="1"/>
  <c r="G118" i="3"/>
  <c r="H118" i="3" s="1"/>
  <c r="G117" i="3"/>
  <c r="H117" i="3" s="1"/>
  <c r="G114" i="3"/>
  <c r="H114" i="3" s="1"/>
  <c r="G113" i="3"/>
  <c r="H113" i="3" s="1"/>
  <c r="G112" i="3"/>
  <c r="H112" i="3" s="1"/>
  <c r="G111" i="3"/>
  <c r="H111" i="3" s="1"/>
  <c r="G110" i="3"/>
  <c r="H110" i="3" s="1"/>
  <c r="B109" i="3"/>
  <c r="G109" i="3" s="1"/>
  <c r="H109" i="3" s="1"/>
  <c r="G108" i="3"/>
  <c r="H108" i="3" s="1"/>
  <c r="G107" i="3"/>
  <c r="H107" i="3" s="1"/>
  <c r="G106" i="3"/>
  <c r="H106" i="3" s="1"/>
  <c r="G105" i="3"/>
  <c r="H105" i="3" s="1"/>
  <c r="G104" i="3"/>
  <c r="H104" i="3" s="1"/>
  <c r="G101" i="3"/>
  <c r="H101" i="3" s="1"/>
  <c r="G100" i="3"/>
  <c r="H100" i="3" s="1"/>
  <c r="G99" i="3"/>
  <c r="H99" i="3" s="1"/>
  <c r="G98" i="3"/>
  <c r="H98" i="3" s="1"/>
  <c r="G97" i="3"/>
  <c r="H97" i="3" s="1"/>
  <c r="G96" i="3"/>
  <c r="H96" i="3" s="1"/>
  <c r="G95" i="3"/>
  <c r="H95" i="3" s="1"/>
  <c r="G94" i="3"/>
  <c r="H94" i="3" s="1"/>
  <c r="G91" i="3"/>
  <c r="H91" i="3" s="1"/>
  <c r="G90" i="3"/>
  <c r="H90" i="3" s="1"/>
  <c r="G89" i="3"/>
  <c r="H89" i="3" s="1"/>
  <c r="G88" i="3"/>
  <c r="H88" i="3" s="1"/>
  <c r="G87" i="3"/>
  <c r="H87" i="3" s="1"/>
  <c r="G86" i="3"/>
  <c r="H86" i="3" s="1"/>
  <c r="G85" i="3"/>
  <c r="H85" i="3" s="1"/>
  <c r="G84" i="3"/>
  <c r="H84" i="3" s="1"/>
  <c r="G81" i="3"/>
  <c r="H81" i="3" s="1"/>
  <c r="G80" i="3"/>
  <c r="H80" i="3" s="1"/>
  <c r="G79" i="3"/>
  <c r="H79" i="3" s="1"/>
  <c r="G78" i="3"/>
  <c r="H78" i="3" s="1"/>
  <c r="G77" i="3"/>
  <c r="H77" i="3" s="1"/>
  <c r="B76" i="3"/>
  <c r="G76" i="3" s="1"/>
  <c r="H76" i="3" s="1"/>
  <c r="G75" i="3"/>
  <c r="H75" i="3" s="1"/>
  <c r="G74" i="3"/>
  <c r="H74" i="3" s="1"/>
  <c r="G73" i="3"/>
  <c r="H73" i="3" s="1"/>
  <c r="G72" i="3"/>
  <c r="H72" i="3" s="1"/>
  <c r="G71" i="3"/>
  <c r="H71" i="3" s="1"/>
  <c r="G67" i="3"/>
  <c r="H67" i="3" s="1"/>
  <c r="G66" i="3"/>
  <c r="H66" i="3" s="1"/>
  <c r="G65" i="3"/>
  <c r="H65" i="3" s="1"/>
  <c r="G64" i="3"/>
  <c r="H64" i="3" s="1"/>
  <c r="G63" i="3"/>
  <c r="H63" i="3" s="1"/>
  <c r="G62" i="3"/>
  <c r="H62" i="3" s="1"/>
  <c r="G61" i="3"/>
  <c r="H61" i="3" s="1"/>
  <c r="G58" i="3"/>
  <c r="H58" i="3" s="1"/>
  <c r="G57" i="3"/>
  <c r="H57" i="3" s="1"/>
  <c r="H56" i="3"/>
  <c r="G56" i="3"/>
  <c r="G55" i="3"/>
  <c r="H55" i="3" s="1"/>
  <c r="G54" i="3"/>
  <c r="H54" i="3" s="1"/>
  <c r="G53" i="3"/>
  <c r="H53" i="3" s="1"/>
  <c r="G52" i="3"/>
  <c r="H52" i="3" s="1"/>
  <c r="G51" i="3"/>
  <c r="H51" i="3" s="1"/>
  <c r="G50" i="3"/>
  <c r="H50" i="3" s="1"/>
  <c r="G49" i="3"/>
  <c r="H49" i="3" s="1"/>
  <c r="G48" i="3"/>
  <c r="H48" i="3" s="1"/>
  <c r="G47" i="3"/>
  <c r="H47" i="3" s="1"/>
  <c r="G46" i="3"/>
  <c r="H46" i="3" s="1"/>
  <c r="G45" i="3"/>
  <c r="H45" i="3" s="1"/>
  <c r="B39" i="3"/>
  <c r="G39" i="3" s="1"/>
  <c r="H39" i="3" s="1"/>
  <c r="G38" i="3"/>
  <c r="H38" i="3" s="1"/>
  <c r="G36" i="3"/>
  <c r="H36" i="3" s="1"/>
  <c r="G35" i="3"/>
  <c r="H35" i="3" s="1"/>
  <c r="G34" i="3"/>
  <c r="H34" i="3" s="1"/>
  <c r="H33" i="3"/>
  <c r="G33" i="3"/>
  <c r="G32" i="3"/>
  <c r="H32" i="3" s="1"/>
  <c r="G30" i="3"/>
  <c r="H30" i="3" s="1"/>
  <c r="G29" i="3"/>
  <c r="H29" i="3" s="1"/>
  <c r="G27" i="3"/>
  <c r="H27" i="3" s="1"/>
  <c r="G26" i="3"/>
  <c r="H26" i="3" s="1"/>
  <c r="G24" i="3"/>
  <c r="H24" i="3" s="1"/>
  <c r="H23" i="3"/>
  <c r="H22" i="3"/>
  <c r="G21" i="3"/>
  <c r="H21" i="3" s="1"/>
  <c r="H20" i="3"/>
  <c r="B20" i="3"/>
  <c r="K20" i="3" s="1"/>
  <c r="G18" i="3"/>
  <c r="H18" i="3" s="1"/>
  <c r="G17" i="3"/>
  <c r="H17" i="3" s="1"/>
  <c r="H16" i="3"/>
  <c r="G15" i="3"/>
  <c r="H15" i="3" s="1"/>
  <c r="G14" i="3"/>
  <c r="H14" i="3" s="1"/>
  <c r="G13" i="3"/>
  <c r="H13" i="3" s="1"/>
  <c r="G11" i="3"/>
  <c r="H11" i="3" s="1"/>
  <c r="G10" i="3"/>
  <c r="H10" i="3" s="1"/>
  <c r="G9" i="3"/>
  <c r="H9" i="3" s="1"/>
  <c r="G8" i="3"/>
  <c r="H8" i="3" s="1"/>
  <c r="G6" i="3"/>
  <c r="H6" i="3" s="1"/>
  <c r="G5" i="3"/>
  <c r="H5" i="3" s="1"/>
  <c r="H201" i="3" l="1"/>
  <c r="H253" i="3"/>
  <c r="J253" i="3"/>
  <c r="H268" i="3"/>
  <c r="H156" i="3"/>
  <c r="H193" i="3"/>
  <c r="H232" i="3"/>
  <c r="H264" i="3"/>
  <c r="H142" i="3"/>
  <c r="H247" i="3"/>
  <c r="H171" i="3"/>
  <c r="H40" i="3"/>
  <c r="H307" i="3" s="1"/>
  <c r="H128" i="3"/>
  <c r="H59" i="3"/>
  <c r="H68" i="3"/>
  <c r="H102" i="3"/>
  <c r="H187" i="3"/>
  <c r="H205" i="3"/>
  <c r="H277" i="3"/>
  <c r="H82" i="3"/>
  <c r="H178" i="3"/>
  <c r="H221" i="3"/>
  <c r="H92" i="3"/>
  <c r="H197" i="3"/>
  <c r="H303" i="3"/>
  <c r="H115" i="3"/>
  <c r="H211" i="3"/>
  <c r="H243" i="3"/>
  <c r="H292" i="3"/>
  <c r="H255" i="3" l="1"/>
  <c r="H308" i="3" s="1"/>
  <c r="H305" i="3"/>
  <c r="H309" i="3" s="1"/>
  <c r="H310" i="3" s="1"/>
  <c r="H313" i="3" l="1"/>
  <c r="H314" i="3" s="1"/>
  <c r="H311" i="3"/>
  <c r="H312" i="3"/>
  <c r="H315" i="3" l="1"/>
  <c r="J31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Servicios Administra</author>
    <author>Marlon</author>
  </authors>
  <commentList>
    <comment ref="G5" authorId="0" shapeId="0" xr:uid="{00000000-0006-0000-0000-000001000000}">
      <text>
        <r>
          <rPr>
            <sz val="11"/>
            <rFont val="Calibri"/>
            <family val="2"/>
            <scheme val="minor"/>
          </rPr>
          <t>Observador:
Se actualiza a precio ICCU 2023</t>
        </r>
      </text>
    </comment>
    <comment ref="G6" authorId="0" shapeId="0" xr:uid="{00000000-0006-0000-0000-000002000000}">
      <text>
        <r>
          <rPr>
            <sz val="11"/>
            <rFont val="Calibri"/>
            <family val="2"/>
            <scheme val="minor"/>
          </rPr>
          <t>Observador:
Se actualiza a precio ICCU 2023</t>
        </r>
      </text>
    </comment>
    <comment ref="G8" authorId="0" shapeId="0" xr:uid="{00000000-0006-0000-0000-000003000000}">
      <text>
        <r>
          <rPr>
            <sz val="11"/>
            <rFont val="Calibri"/>
            <family val="2"/>
            <scheme val="minor"/>
          </rPr>
          <t>Observador:
Se actualiza a precio ICCU 2023</t>
        </r>
      </text>
    </comment>
    <comment ref="G9" authorId="0" shapeId="0" xr:uid="{00000000-0006-0000-0000-000004000000}">
      <text>
        <r>
          <rPr>
            <sz val="11"/>
            <rFont val="Calibri"/>
            <family val="2"/>
            <scheme val="minor"/>
          </rPr>
          <t>Observador:
Se actualiza a precio ICCU 2023</t>
        </r>
      </text>
    </comment>
    <comment ref="G10" authorId="0" shapeId="0" xr:uid="{00000000-0006-0000-0000-000005000000}">
      <text>
        <r>
          <rPr>
            <sz val="11"/>
            <rFont val="Calibri"/>
            <family val="2"/>
            <scheme val="minor"/>
          </rPr>
          <t>Observador:
Se actualiza a precio ICCU 2023</t>
        </r>
      </text>
    </comment>
    <comment ref="G11" authorId="0" shapeId="0" xr:uid="{00000000-0006-0000-0000-000006000000}">
      <text>
        <r>
          <rPr>
            <sz val="11"/>
            <rFont val="Calibri"/>
            <family val="2"/>
            <scheme val="minor"/>
          </rPr>
          <t>Observador:
Se actualiza a precio ICCU 2023</t>
        </r>
      </text>
    </comment>
    <comment ref="G13" authorId="0" shapeId="0" xr:uid="{00000000-0006-0000-0000-000007000000}">
      <text>
        <r>
          <rPr>
            <sz val="11"/>
            <rFont val="Calibri"/>
            <family val="2"/>
            <scheme val="minor"/>
          </rPr>
          <t>Observador:
Se actualiza a precio ICCU 2023</t>
        </r>
      </text>
    </comment>
    <comment ref="D14" authorId="0" shapeId="0" xr:uid="{00000000-0006-0000-0000-000008000000}">
      <text>
        <r>
          <rPr>
            <sz val="11"/>
            <rFont val="Calibri"/>
            <family val="2"/>
            <scheme val="minor"/>
          </rPr>
          <t>Observador:
El concreto de 3.000 psi no es recomendado para zapatas, se recomienda 3.500 psi en adelante</t>
        </r>
      </text>
    </comment>
    <comment ref="G14" authorId="0" shapeId="0" xr:uid="{00000000-0006-0000-0000-000009000000}">
      <text>
        <r>
          <rPr>
            <sz val="11"/>
            <rFont val="Calibri"/>
            <family val="2"/>
            <scheme val="minor"/>
          </rPr>
          <t>Observador:
Se actualiza a precio ICCU 2023</t>
        </r>
      </text>
    </comment>
    <comment ref="B15" authorId="0" shapeId="0" xr:uid="{00000000-0006-0000-0000-00000A000000}">
      <text>
        <r>
          <rPr>
            <sz val="11"/>
            <rFont val="Calibri"/>
            <family val="2"/>
            <scheme val="minor"/>
          </rPr>
          <t>Observador:
El precio ICCU esta por debajo del precio de mercado</t>
        </r>
      </text>
    </comment>
    <comment ref="G15" authorId="0" shapeId="0" xr:uid="{00000000-0006-0000-0000-00000B000000}">
      <text>
        <r>
          <rPr>
            <sz val="11"/>
            <rFont val="Calibri"/>
            <family val="2"/>
            <scheme val="minor"/>
          </rPr>
          <t>Observador:
Se actualiza a precio ICCU 2023</t>
        </r>
      </text>
    </comment>
    <comment ref="G16" authorId="1" shapeId="0" xr:uid="{00000000-0006-0000-0000-00000C000000}">
      <text>
        <r>
          <rPr>
            <b/>
            <sz val="9"/>
            <color indexed="81"/>
            <rFont val="Tahoma"/>
            <family val="2"/>
          </rPr>
          <t>Servicios Administra:</t>
        </r>
        <r>
          <rPr>
            <sz val="9"/>
            <color indexed="81"/>
            <rFont val="Tahoma"/>
            <family val="2"/>
          </rPr>
          <t xml:space="preserve">
Se elimina el item
</t>
        </r>
      </text>
    </comment>
    <comment ref="G17" authorId="0" shapeId="0" xr:uid="{00000000-0006-0000-0000-00000D000000}">
      <text>
        <r>
          <rPr>
            <sz val="11"/>
            <rFont val="Calibri"/>
            <family val="2"/>
            <scheme val="minor"/>
          </rPr>
          <t>Observador:
Se actualiza a precio ICCU 2023</t>
        </r>
      </text>
    </comment>
    <comment ref="G18" authorId="0" shapeId="0" xr:uid="{00000000-0006-0000-0000-00000E000000}">
      <text>
        <r>
          <rPr>
            <sz val="11"/>
            <rFont val="Calibri"/>
            <family val="2"/>
            <scheme val="minor"/>
          </rPr>
          <t>Observador:
Se actualiza a precio ICCU 2023</t>
        </r>
      </text>
    </comment>
    <comment ref="A20" authorId="0" shapeId="0" xr:uid="{00000000-0006-0000-0000-00000F000000}">
      <text>
        <r>
          <rPr>
            <sz val="11"/>
            <rFont val="Calibri"/>
            <family val="2"/>
            <scheme val="minor"/>
          </rPr>
          <t>Observador:
CELOSÍA TUBULAR PARA POLIDEPORTIVO, ASTM-4500 GRADO C, INCLUYE:CORREAS, CONTRAVIENTOS, TENSORES, COLUMNAS ,VIGAS DE AMARRE, ANCLAJES, TORNILLERÍA, PINTURA Y PLATINERÍA.CONTEMPLA TAMBIEN:FABRICACIÓN, SUMINISTRO, MONTAJE</t>
        </r>
      </text>
    </comment>
    <comment ref="B20" authorId="0" shapeId="0" xr:uid="{00000000-0006-0000-0000-000010000000}">
      <text>
        <r>
          <rPr>
            <sz val="11"/>
            <rFont val="Calibri"/>
            <family val="2"/>
            <scheme val="minor"/>
          </rPr>
          <t>Observador:
Se recomienda pagar por Kg de estructura, tal como esta en la cartilla del ICCU</t>
        </r>
      </text>
    </comment>
    <comment ref="D20" authorId="0" shapeId="0" xr:uid="{00000000-0006-0000-0000-000011000000}">
      <text>
        <r>
          <rPr>
            <sz val="11"/>
            <rFont val="Calibri"/>
            <family val="2"/>
            <scheme val="minor"/>
          </rPr>
          <t>Observador:
Este ítem no corresponde a una descripción y unidad de pago coherente, se recomienda hacerlo en Kg con el ítem</t>
        </r>
      </text>
    </comment>
    <comment ref="F20" authorId="0" shapeId="0" xr:uid="{00000000-0006-0000-0000-000012000000}">
      <text>
        <r>
          <rPr>
            <sz val="11"/>
            <rFont val="Calibri"/>
            <family val="2"/>
            <scheme val="minor"/>
          </rPr>
          <t>Observador:
Se debe ajustar el peso de la estructura y pagar por Kg</t>
        </r>
      </text>
    </comment>
    <comment ref="G20" authorId="0" shapeId="0" xr:uid="{00000000-0006-0000-0000-000013000000}">
      <text>
        <r>
          <rPr>
            <sz val="11"/>
            <rFont val="Calibri"/>
            <family val="2"/>
            <scheme val="minor"/>
          </rPr>
          <t>Observador:
Se actualiza a precio ICCU 2023</t>
        </r>
      </text>
    </comment>
    <comment ref="D21" authorId="0" shapeId="0" xr:uid="{00000000-0006-0000-0000-000014000000}">
      <text>
        <r>
          <rPr>
            <sz val="11"/>
            <rFont val="Calibri"/>
            <family val="2"/>
            <scheme val="minor"/>
          </rPr>
          <t>Observador:
El APU ICCU para este ítem implica policarbonato de 8mm</t>
        </r>
      </text>
    </comment>
    <comment ref="G21" authorId="0" shapeId="0" xr:uid="{00000000-0006-0000-0000-000015000000}">
      <text>
        <r>
          <rPr>
            <sz val="11"/>
            <rFont val="Calibri"/>
            <family val="2"/>
            <scheme val="minor"/>
          </rPr>
          <t>Observador:
Se actualiza a precio ICCU 2023</t>
        </r>
      </text>
    </comment>
    <comment ref="D22" authorId="0" shapeId="0" xr:uid="{00000000-0006-0000-0000-000016000000}">
      <text>
        <r>
          <rPr>
            <sz val="11"/>
            <rFont val="Calibri"/>
            <family val="2"/>
            <scheme val="minor"/>
          </rPr>
          <t>Observador:
Este ítem no corresponde a una descripción y unidad de pago coherente, se recomienda hacerlo en Kg con el ítem</t>
        </r>
      </text>
    </comment>
    <comment ref="G22" authorId="0" shapeId="0" xr:uid="{00000000-0006-0000-0000-000017000000}">
      <text>
        <r>
          <rPr>
            <sz val="11"/>
            <rFont val="Calibri"/>
            <family val="2"/>
            <scheme val="minor"/>
          </rPr>
          <t>Observador:
Se deja el mismo precio porque no se cuenta con las especificaciones completas, ni precios referencia</t>
        </r>
      </text>
    </comment>
    <comment ref="K22" authorId="2" shapeId="0" xr:uid="{00000000-0006-0000-0000-000018000000}">
      <text>
        <r>
          <rPr>
            <b/>
            <sz val="9"/>
            <color indexed="81"/>
            <rFont val="Tahoma"/>
            <family val="2"/>
          </rPr>
          <t>Observador:</t>
        </r>
        <r>
          <rPr>
            <sz val="9"/>
            <color indexed="81"/>
            <rFont val="Tahoma"/>
            <family val="2"/>
          </rPr>
          <t xml:space="preserve">
No hay diseño, es mejor liquidar por Kilogramo de rejilla, sin importar su diseño, se liquida lo que realmente se instale</t>
        </r>
      </text>
    </comment>
    <comment ref="G23" authorId="0" shapeId="0" xr:uid="{00000000-0006-0000-0000-000019000000}">
      <text>
        <r>
          <rPr>
            <sz val="11"/>
            <rFont val="Calibri"/>
            <family val="2"/>
            <scheme val="minor"/>
          </rPr>
          <t>Observador:
Se actualiza a precio ICCU 2023</t>
        </r>
      </text>
    </comment>
    <comment ref="G24" authorId="0" shapeId="0" xr:uid="{00000000-0006-0000-0000-00001A000000}">
      <text>
        <r>
          <rPr>
            <sz val="11"/>
            <rFont val="Calibri"/>
            <family val="2"/>
            <scheme val="minor"/>
          </rPr>
          <t>Observador:
Se actualiza a precio ICCU 2023</t>
        </r>
      </text>
    </comment>
    <comment ref="G26" authorId="0" shapeId="0" xr:uid="{00000000-0006-0000-0000-00001B000000}">
      <text>
        <r>
          <rPr>
            <sz val="11"/>
            <rFont val="Calibri"/>
            <family val="2"/>
            <scheme val="minor"/>
          </rPr>
          <t>Observador:
Se deja el mismo precio porque no se cuenta con las especificaciones completas, ni precios referencia</t>
        </r>
      </text>
    </comment>
    <comment ref="G27" authorId="0" shapeId="0" xr:uid="{00000000-0006-0000-0000-00001C000000}">
      <text>
        <r>
          <rPr>
            <sz val="11"/>
            <rFont val="Calibri"/>
            <family val="2"/>
            <scheme val="minor"/>
          </rPr>
          <t>Observador:
Se actualiza a precio ICCU 2023</t>
        </r>
      </text>
    </comment>
    <comment ref="G29" authorId="0" shapeId="0" xr:uid="{00000000-0006-0000-0000-00001D000000}">
      <text>
        <r>
          <rPr>
            <sz val="11"/>
            <rFont val="Calibri"/>
            <family val="2"/>
            <scheme val="minor"/>
          </rPr>
          <t>Observador:
Se actualiza a precio ICCU 2023</t>
        </r>
      </text>
    </comment>
    <comment ref="G30" authorId="0" shapeId="0" xr:uid="{00000000-0006-0000-0000-00001E000000}">
      <text>
        <r>
          <rPr>
            <sz val="11"/>
            <rFont val="Calibri"/>
            <family val="2"/>
            <scheme val="minor"/>
          </rPr>
          <t>Observador:
Se actualiza a precio ICCU 2023</t>
        </r>
      </text>
    </comment>
    <comment ref="G32" authorId="0" shapeId="0" xr:uid="{00000000-0006-0000-0000-00001F000000}">
      <text>
        <r>
          <rPr>
            <sz val="11"/>
            <rFont val="Calibri"/>
            <family val="2"/>
            <scheme val="minor"/>
          </rPr>
          <t>Observador:
Se actualiza a precio ICCU 2023</t>
        </r>
      </text>
    </comment>
    <comment ref="G33" authorId="0" shapeId="0" xr:uid="{00000000-0006-0000-0000-000020000000}">
      <text>
        <r>
          <rPr>
            <sz val="11"/>
            <rFont val="Calibri"/>
            <family val="2"/>
            <scheme val="minor"/>
          </rPr>
          <t>Observador:
Se actualiza a precio ICCU 2023</t>
        </r>
      </text>
    </comment>
    <comment ref="G34" authorId="0" shapeId="0" xr:uid="{00000000-0006-0000-0000-000021000000}">
      <text>
        <r>
          <rPr>
            <sz val="11"/>
            <rFont val="Calibri"/>
            <family val="2"/>
            <scheme val="minor"/>
          </rPr>
          <t>Observador:
Se actualiza a precio ICCU 2023</t>
        </r>
      </text>
    </comment>
    <comment ref="G35" authorId="0" shapeId="0" xr:uid="{00000000-0006-0000-0000-000022000000}">
      <text>
        <r>
          <rPr>
            <sz val="11"/>
            <rFont val="Calibri"/>
            <family val="2"/>
            <scheme val="minor"/>
          </rPr>
          <t>Observador:
Se actualiza a precio ICCU 2023</t>
        </r>
      </text>
    </comment>
    <comment ref="D36" authorId="0" shapeId="0" xr:uid="{00000000-0006-0000-0000-000023000000}">
      <text>
        <r>
          <rPr>
            <sz val="11"/>
            <rFont val="Calibri"/>
            <family val="2"/>
            <scheme val="minor"/>
          </rPr>
          <t>Observador:
Por el precio corresponde a una luminaria LED de 9W de empotrar, luz blanca Color 6.500K 110/220 V</t>
        </r>
      </text>
    </comment>
    <comment ref="I36" authorId="2" shapeId="0" xr:uid="{00000000-0006-0000-0000-000024000000}">
      <text>
        <r>
          <rPr>
            <b/>
            <sz val="9"/>
            <color indexed="81"/>
            <rFont val="Tahoma"/>
            <family val="2"/>
          </rPr>
          <t>Observador:</t>
        </r>
        <r>
          <rPr>
            <sz val="9"/>
            <color indexed="81"/>
            <rFont val="Tahoma"/>
            <family val="2"/>
          </rPr>
          <t xml:space="preserve">
Esta lámpara excede el precio unitario, el precio de $39.592/und es para una lámpara redonda de empotrar de hasta 9W 20cm de diámetro
La lámpara de 1.20m x 0.30m que supera los $200mil/und
Es necesario analizar la potencia necesaria de la lámpara acorde al espacio disponible</t>
        </r>
      </text>
    </comment>
    <comment ref="G38" authorId="0" shapeId="0" xr:uid="{00000000-0006-0000-0000-000025000000}">
      <text>
        <r>
          <rPr>
            <sz val="11"/>
            <rFont val="Calibri"/>
            <family val="2"/>
            <scheme val="minor"/>
          </rPr>
          <t>Observador:
Se actualiza a precio ICCU 2023</t>
        </r>
      </text>
    </comment>
    <comment ref="G39" authorId="0" shapeId="0" xr:uid="{00000000-0006-0000-0000-000026000000}">
      <text>
        <r>
          <rPr>
            <sz val="11"/>
            <rFont val="Calibri"/>
            <family val="2"/>
            <scheme val="minor"/>
          </rPr>
          <t>Observador:
Se deja el mismo precio porque no se cuenta con las especificaciones completas, ni precios referencia</t>
        </r>
      </text>
    </comment>
    <comment ref="D45" authorId="0" shapeId="0" xr:uid="{00000000-0006-0000-0000-000027000000}">
      <text>
        <r>
          <rPr>
            <sz val="11"/>
            <rFont val="Calibri"/>
            <family val="2"/>
            <scheme val="minor"/>
          </rPr>
          <t>Observador:
Aclarar la sección de la bajante (circular, cuadrada, rectangular)
En el ICCU el desarrollo es de 40cm para la canal metálica
Por qué no se utiliza tubería PVC en caso de ser redonda?
En el ICCU es de 40cm</t>
        </r>
      </text>
    </comment>
    <comment ref="G45" authorId="0" shapeId="0" xr:uid="{00000000-0006-0000-0000-000028000000}">
      <text>
        <r>
          <rPr>
            <sz val="11"/>
            <rFont val="Calibri"/>
            <family val="2"/>
            <scheme val="minor"/>
          </rPr>
          <t>Observador:
Se actualiza a precio ICCU 2023</t>
        </r>
      </text>
    </comment>
    <comment ref="G46" authorId="0" shapeId="0" xr:uid="{00000000-0006-0000-0000-000029000000}">
      <text>
        <r>
          <rPr>
            <sz val="11"/>
            <rFont val="Calibri"/>
            <family val="2"/>
            <scheme val="minor"/>
          </rPr>
          <t>Observador:
Se actualiza a precio ICCU 2023</t>
        </r>
      </text>
    </comment>
    <comment ref="G47" authorId="0" shapeId="0" xr:uid="{00000000-0006-0000-0000-00002A000000}">
      <text>
        <r>
          <rPr>
            <sz val="11"/>
            <rFont val="Calibri"/>
            <family val="2"/>
            <scheme val="minor"/>
          </rPr>
          <t>Observador:
Se deja el mismo precio porque no se cuenta con las especificaciones completas, ni precios referencia.
Por ejemplo, se desconoce si se requiere equipo de elevación o simple andamio</t>
        </r>
      </text>
    </comment>
    <comment ref="G48" authorId="0" shapeId="0" xr:uid="{00000000-0006-0000-0000-00002B000000}">
      <text>
        <r>
          <rPr>
            <sz val="11"/>
            <rFont val="Calibri"/>
            <family val="2"/>
            <scheme val="minor"/>
          </rPr>
          <t>Observador:
Se deja el mismo precio porque no se cuenta con las especificaciones completas, ni precios referencia</t>
        </r>
      </text>
    </comment>
    <comment ref="G49" authorId="0" shapeId="0" xr:uid="{00000000-0006-0000-0000-00002C000000}">
      <text>
        <r>
          <rPr>
            <sz val="11"/>
            <rFont val="Calibri"/>
            <family val="2"/>
            <scheme val="minor"/>
          </rPr>
          <t>Observador:
Se deja el mismo precio porque no se cuenta con las especificaciones completas, ni precios referencia</t>
        </r>
      </text>
    </comment>
    <comment ref="G50" authorId="0" shapeId="0" xr:uid="{00000000-0006-0000-0000-00002D000000}">
      <text>
        <r>
          <rPr>
            <sz val="11"/>
            <rFont val="Calibri"/>
            <family val="2"/>
            <scheme val="minor"/>
          </rPr>
          <t>Observador:
Se deja el mismo precio porque no se cuenta con las especificaciones completas, ni precios referencia</t>
        </r>
      </text>
    </comment>
    <comment ref="G51" authorId="0" shapeId="0" xr:uid="{00000000-0006-0000-0000-00002E000000}">
      <text>
        <r>
          <rPr>
            <sz val="11"/>
            <rFont val="Calibri"/>
            <family val="2"/>
            <scheme val="minor"/>
          </rPr>
          <t>Observador:
Se actualiza a precio ICCU 2023</t>
        </r>
      </text>
    </comment>
    <comment ref="G52" authorId="0" shapeId="0" xr:uid="{00000000-0006-0000-0000-00002F000000}">
      <text>
        <r>
          <rPr>
            <sz val="11"/>
            <rFont val="Calibri"/>
            <family val="2"/>
            <scheme val="minor"/>
          </rPr>
          <t>Observador:
Se deja el mismo precio porque no se cuenta con las especificaciones completas, ni precios referencia</t>
        </r>
      </text>
    </comment>
    <comment ref="G53" authorId="0" shapeId="0" xr:uid="{00000000-0006-0000-0000-000030000000}">
      <text>
        <r>
          <rPr>
            <sz val="11"/>
            <rFont val="Calibri"/>
            <family val="2"/>
            <scheme val="minor"/>
          </rPr>
          <t>Observador:
Se deja el mismo precio porque no se cuenta con las especificaciones completas, ni precios referencia</t>
        </r>
      </text>
    </comment>
    <comment ref="G54" authorId="0" shapeId="0" xr:uid="{00000000-0006-0000-0000-000031000000}">
      <text>
        <r>
          <rPr>
            <sz val="11"/>
            <rFont val="Calibri"/>
            <family val="2"/>
            <scheme val="minor"/>
          </rPr>
          <t>Observador:
Se actualiza a precio ICCU 2023</t>
        </r>
      </text>
    </comment>
    <comment ref="G55" authorId="0" shapeId="0" xr:uid="{00000000-0006-0000-0000-000032000000}">
      <text>
        <r>
          <rPr>
            <sz val="11"/>
            <rFont val="Calibri"/>
            <family val="2"/>
            <scheme val="minor"/>
          </rPr>
          <t>Observador:
Se actualiza a precio ICCU 2023</t>
        </r>
      </text>
    </comment>
    <comment ref="G56" authorId="0" shapeId="0" xr:uid="{00000000-0006-0000-0000-000033000000}">
      <text>
        <r>
          <rPr>
            <sz val="11"/>
            <rFont val="Calibri"/>
            <family val="2"/>
            <scheme val="minor"/>
          </rPr>
          <t>Observador:
Se actualiza a precio ICCU 2023</t>
        </r>
      </text>
    </comment>
    <comment ref="G57" authorId="0" shapeId="0" xr:uid="{00000000-0006-0000-0000-000034000000}">
      <text>
        <r>
          <rPr>
            <sz val="11"/>
            <rFont val="Calibri"/>
            <family val="2"/>
            <scheme val="minor"/>
          </rPr>
          <t>Observador:
Se actualiza a precio ICCU 2023</t>
        </r>
      </text>
    </comment>
    <comment ref="B58" authorId="0" shapeId="0" xr:uid="{00000000-0006-0000-0000-000035000000}">
      <text>
        <r>
          <rPr>
            <sz val="11"/>
            <rFont val="Calibri"/>
            <family val="2"/>
            <scheme val="minor"/>
          </rPr>
          <t>Observador:
Se deja el precio existente ítem 23</t>
        </r>
      </text>
    </comment>
    <comment ref="D58" authorId="0" shapeId="0" xr:uid="{00000000-0006-0000-0000-000036000000}">
      <text>
        <r>
          <rPr>
            <sz val="11"/>
            <rFont val="Calibri"/>
            <family val="2"/>
            <scheme val="minor"/>
          </rPr>
          <t>Observador: 
Existe el ítem
Suministro e instalación de cielo raso en superboard, incluye estructura para soportarlo y acabado en vinilo tipo 1</t>
        </r>
      </text>
    </comment>
    <comment ref="G61" authorId="0" shapeId="0" xr:uid="{00000000-0006-0000-0000-000037000000}">
      <text>
        <r>
          <rPr>
            <sz val="11"/>
            <rFont val="Calibri"/>
            <family val="2"/>
            <scheme val="minor"/>
          </rPr>
          <t>Observador:
Se actualiza a precio ICCU 2023</t>
        </r>
      </text>
    </comment>
    <comment ref="G62" authorId="0" shapeId="0" xr:uid="{00000000-0006-0000-0000-000038000000}">
      <text>
        <r>
          <rPr>
            <sz val="11"/>
            <rFont val="Calibri"/>
            <family val="2"/>
            <scheme val="minor"/>
          </rPr>
          <t>Observador:
Se deja el mismo precio porque no se cuenta con las especificaciones completas, ni precios referencia</t>
        </r>
      </text>
    </comment>
    <comment ref="G63" authorId="0" shapeId="0" xr:uid="{00000000-0006-0000-0000-000039000000}">
      <text>
        <r>
          <rPr>
            <b/>
            <sz val="11"/>
            <color indexed="81"/>
            <rFont val="Calibri"/>
            <family val="2"/>
            <scheme val="minor"/>
          </rPr>
          <t>Observador</t>
        </r>
        <r>
          <rPr>
            <sz val="11"/>
            <rFont val="Calibri"/>
            <family val="2"/>
            <scheme val="minor"/>
          </rPr>
          <t xml:space="preserve">:
Los accesorios que controlan la apertura y cierre automático, son mucho más costosos, revisar si se debe cambiar
Bisagra de Piso para Puertas de Vidrio O Metálicas de 80 Kilos | VISALOCK
https://www.bioentrada.com/product-page/Bisagra-de-piso?srsltid=Ad5pg_FOjACco2T8Vkff4wUQYJ9vBdKNflVxGIIncqjwMIfnmnMKmk-uJR4
</t>
        </r>
      </text>
    </comment>
    <comment ref="G64" authorId="0" shapeId="0" xr:uid="{00000000-0006-0000-0000-00003A000000}">
      <text>
        <r>
          <rPr>
            <b/>
            <sz val="11"/>
            <color indexed="81"/>
            <rFont val="Calibri"/>
            <family val="2"/>
            <scheme val="minor"/>
          </rPr>
          <t>Observador</t>
        </r>
        <r>
          <rPr>
            <sz val="11"/>
            <rFont val="Calibri"/>
            <family val="2"/>
            <scheme val="minor"/>
          </rPr>
          <t>:
Se deja el mismo precio porque no se cuenta con las especificaciones completas, ni precios referencia</t>
        </r>
      </text>
    </comment>
    <comment ref="G65" authorId="0" shapeId="0" xr:uid="{00000000-0006-0000-0000-00003B000000}">
      <text>
        <r>
          <rPr>
            <sz val="11"/>
            <rFont val="Calibri"/>
            <family val="2"/>
            <scheme val="minor"/>
          </rPr>
          <t>Observador:
Se deja el mismo precio porque no se cuenta con las especificaciones completas, ni precios referencia</t>
        </r>
      </text>
    </comment>
    <comment ref="G66" authorId="0" shapeId="0" xr:uid="{00000000-0006-0000-0000-00003C000000}">
      <text>
        <r>
          <rPr>
            <sz val="11"/>
            <rFont val="Calibri"/>
            <family val="2"/>
            <scheme val="minor"/>
          </rPr>
          <t>Observador:
Se deja el mismo precio porque no se cuenta con las especificaciones completas, ni precios referencia</t>
        </r>
      </text>
    </comment>
    <comment ref="G67" authorId="0" shapeId="0" xr:uid="{00000000-0006-0000-0000-00003D000000}">
      <text>
        <r>
          <rPr>
            <b/>
            <sz val="11"/>
            <color indexed="81"/>
            <rFont val="Calibri"/>
            <family val="2"/>
            <scheme val="minor"/>
          </rPr>
          <t>Observador:</t>
        </r>
        <r>
          <rPr>
            <sz val="11"/>
            <rFont val="Calibri"/>
            <family val="2"/>
            <scheme val="minor"/>
          </rPr>
          <t xml:space="preserve">
Se deja el mismo precio, no es precio ICCU, pero corresponde a precios del mercado</t>
        </r>
      </text>
    </comment>
    <comment ref="G71" authorId="0" shapeId="0" xr:uid="{00000000-0006-0000-0000-00003E000000}">
      <text>
        <r>
          <rPr>
            <sz val="11"/>
            <rFont val="Calibri"/>
            <family val="2"/>
            <scheme val="minor"/>
          </rPr>
          <t>Observador:
Se actualiza a precio ICCU 2023</t>
        </r>
      </text>
    </comment>
    <comment ref="G72" authorId="0" shapeId="0" xr:uid="{00000000-0006-0000-0000-00003F000000}">
      <text>
        <r>
          <rPr>
            <sz val="11"/>
            <rFont val="Calibri"/>
            <family val="2"/>
            <scheme val="minor"/>
          </rPr>
          <t>Observador:
Se deja el mismo precio porque no se cuenta con las especificaciones completas, ni precios referencia</t>
        </r>
      </text>
    </comment>
    <comment ref="G73" authorId="0" shapeId="0" xr:uid="{00000000-0006-0000-0000-000040000000}">
      <text>
        <r>
          <rPr>
            <sz val="11"/>
            <rFont val="Calibri"/>
            <family val="2"/>
            <scheme val="minor"/>
          </rPr>
          <t>Observador:
Se actualiza a precio ICCU 2023</t>
        </r>
      </text>
    </comment>
    <comment ref="G74" authorId="0" shapeId="0" xr:uid="{00000000-0006-0000-0000-000041000000}">
      <text>
        <r>
          <rPr>
            <sz val="11"/>
            <rFont val="Calibri"/>
            <family val="2"/>
            <scheme val="minor"/>
          </rPr>
          <t>Observador:
Se actualiza a precio ICCU 2023</t>
        </r>
      </text>
    </comment>
    <comment ref="G75" authorId="0" shapeId="0" xr:uid="{00000000-0006-0000-0000-000042000000}">
      <text>
        <r>
          <rPr>
            <sz val="11"/>
            <rFont val="Calibri"/>
            <family val="2"/>
            <scheme val="minor"/>
          </rPr>
          <t>Observador:
Se deja el mismo precio porque no se cuenta con las especificaciones completas, ni precios referencia</t>
        </r>
      </text>
    </comment>
    <comment ref="A76" authorId="0" shapeId="0" xr:uid="{00000000-0006-0000-0000-000043000000}">
      <text>
        <r>
          <rPr>
            <sz val="11"/>
            <rFont val="Calibri"/>
            <family val="2"/>
            <scheme val="minor"/>
          </rPr>
          <t>Observador:
El precio de la UAEOS es por ML, precio actualizado de 2023</t>
        </r>
      </text>
    </comment>
    <comment ref="G76" authorId="0" shapeId="0" xr:uid="{00000000-0006-0000-0000-000044000000}">
      <text>
        <r>
          <rPr>
            <sz val="11"/>
            <rFont val="Calibri"/>
            <family val="2"/>
            <scheme val="minor"/>
          </rPr>
          <t>Observador:
Se actualiza a precio UAEOS del 2022, incrementado en 13.12%</t>
        </r>
      </text>
    </comment>
    <comment ref="G77" authorId="0" shapeId="0" xr:uid="{00000000-0006-0000-0000-000045000000}">
      <text>
        <r>
          <rPr>
            <sz val="11"/>
            <rFont val="Calibri"/>
            <family val="2"/>
            <scheme val="minor"/>
          </rPr>
          <t>Observador:
Se actualiza a precio ICCU 2023</t>
        </r>
      </text>
    </comment>
    <comment ref="G78" authorId="0" shapeId="0" xr:uid="{00000000-0006-0000-0000-000046000000}">
      <text>
        <r>
          <rPr>
            <sz val="11"/>
            <rFont val="Calibri"/>
            <family val="2"/>
            <scheme val="minor"/>
          </rPr>
          <t>Observador:
Se deja el mismo precio porque no se cuenta con las especificaciones completas, ni precios referencia</t>
        </r>
      </text>
    </comment>
    <comment ref="G79" authorId="0" shapeId="0" xr:uid="{00000000-0006-0000-0000-000047000000}">
      <text>
        <r>
          <rPr>
            <sz val="11"/>
            <rFont val="Calibri"/>
            <family val="2"/>
            <scheme val="minor"/>
          </rPr>
          <t>Observador:
Se deja el mismo precio porque no se cuenta con las especificaciones completas, ni precios referencia</t>
        </r>
      </text>
    </comment>
    <comment ref="D80" authorId="0" shapeId="0" xr:uid="{00000000-0006-0000-0000-000048000000}">
      <text>
        <r>
          <rPr>
            <sz val="11"/>
            <rFont val="Calibri"/>
            <family val="2"/>
            <scheme val="minor"/>
          </rPr>
          <t>Observador:
Aclarar dimensiones de la canaleta</t>
        </r>
      </text>
    </comment>
    <comment ref="G80" authorId="0" shapeId="0" xr:uid="{00000000-0006-0000-0000-000049000000}">
      <text>
        <r>
          <rPr>
            <sz val="11"/>
            <rFont val="Calibri"/>
            <family val="2"/>
            <scheme val="minor"/>
          </rPr>
          <t>Observador:
Se deja el mismo precio porque no se cuenta con las especificaciones completas, ni precios referencia</t>
        </r>
      </text>
    </comment>
    <comment ref="I80" authorId="0" shapeId="0" xr:uid="{00000000-0006-0000-0000-00004A000000}">
      <text>
        <r>
          <rPr>
            <sz val="11"/>
            <rFont val="Calibri"/>
            <family val="2"/>
            <scheme val="minor"/>
          </rPr>
          <t>Observador:
Aclarar dimensiones de la canaleta</t>
        </r>
      </text>
    </comment>
    <comment ref="G81" authorId="0" shapeId="0" xr:uid="{00000000-0006-0000-0000-00004B000000}">
      <text>
        <r>
          <rPr>
            <sz val="11"/>
            <rFont val="Calibri"/>
            <family val="2"/>
            <scheme val="minor"/>
          </rPr>
          <t>Observador:
Se deja el mismo precio porque no se cuenta con las especificaciones completas, ni precios referencia</t>
        </r>
      </text>
    </comment>
    <comment ref="G84" authorId="0" shapeId="0" xr:uid="{00000000-0006-0000-0000-00004C000000}">
      <text>
        <r>
          <rPr>
            <sz val="11"/>
            <rFont val="Calibri"/>
            <family val="2"/>
            <scheme val="minor"/>
          </rPr>
          <t>Observador:
Se deja el mismo precio porque no se cuenta con las especificaciones completas, ni precios referencia</t>
        </r>
      </text>
    </comment>
    <comment ref="G85" authorId="0" shapeId="0" xr:uid="{00000000-0006-0000-0000-00004D000000}">
      <text>
        <r>
          <rPr>
            <sz val="11"/>
            <rFont val="Calibri"/>
            <family val="2"/>
            <scheme val="minor"/>
          </rPr>
          <t>Observador:
Se actualiza a precio ICCU 2023</t>
        </r>
      </text>
    </comment>
    <comment ref="G86" authorId="0" shapeId="0" xr:uid="{00000000-0006-0000-0000-00004E000000}">
      <text>
        <r>
          <rPr>
            <sz val="11"/>
            <rFont val="Calibri"/>
            <family val="2"/>
            <scheme val="minor"/>
          </rPr>
          <t>Observador:
Se deja el mismo precio porque no se cuenta con las especificaciones completas, ni precios referencia</t>
        </r>
      </text>
    </comment>
    <comment ref="G88" authorId="0" shapeId="0" xr:uid="{00000000-0006-0000-0000-00004F000000}">
      <text>
        <r>
          <rPr>
            <sz val="11"/>
            <rFont val="Calibri"/>
            <family val="2"/>
            <scheme val="minor"/>
          </rPr>
          <t>Observador:
Se deja el mismo precio porque no se cuenta con las especificaciones completas, ni precios referencia</t>
        </r>
      </text>
    </comment>
    <comment ref="G89" authorId="0" shapeId="0" xr:uid="{00000000-0006-0000-0000-000050000000}">
      <text>
        <r>
          <rPr>
            <sz val="11"/>
            <rFont val="Calibri"/>
            <family val="2"/>
            <scheme val="minor"/>
          </rPr>
          <t>Observador:
Se deja el mismo precio porque no se cuenta con las especificaciones completas, ni precios referencia</t>
        </r>
      </text>
    </comment>
    <comment ref="G90" authorId="0" shapeId="0" xr:uid="{00000000-0006-0000-0000-000051000000}">
      <text>
        <r>
          <rPr>
            <sz val="11"/>
            <rFont val="Calibri"/>
            <family val="2"/>
            <scheme val="minor"/>
          </rPr>
          <t>Observador:
Se deja el mismo precio porque no se cuenta con las especificaciones completas, ni precios referencia</t>
        </r>
      </text>
    </comment>
    <comment ref="G91" authorId="0" shapeId="0" xr:uid="{00000000-0006-0000-0000-000052000000}">
      <text>
        <r>
          <rPr>
            <sz val="11"/>
            <rFont val="Calibri"/>
            <family val="2"/>
            <scheme val="minor"/>
          </rPr>
          <t>Observador:
Se deja el mismo precio porque no se cuenta con las especificaciones completas, ni precios referencia</t>
        </r>
      </text>
    </comment>
    <comment ref="G94" authorId="0" shapeId="0" xr:uid="{00000000-0006-0000-0000-000053000000}">
      <text>
        <r>
          <rPr>
            <sz val="11"/>
            <rFont val="Calibri"/>
            <family val="2"/>
            <scheme val="minor"/>
          </rPr>
          <t>Observador:
Se deja el mismo precio porque no se cuenta con las especificaciones completas, ni precios referencia</t>
        </r>
      </text>
    </comment>
    <comment ref="G95" authorId="0" shapeId="0" xr:uid="{00000000-0006-0000-0000-000054000000}">
      <text>
        <r>
          <rPr>
            <sz val="11"/>
            <rFont val="Calibri"/>
            <family val="2"/>
            <scheme val="minor"/>
          </rPr>
          <t>Observador:
Se actualiza a precio ICCU 2023</t>
        </r>
      </text>
    </comment>
    <comment ref="G96" authorId="0" shapeId="0" xr:uid="{00000000-0006-0000-0000-000055000000}">
      <text>
        <r>
          <rPr>
            <sz val="11"/>
            <rFont val="Calibri"/>
            <family val="2"/>
            <scheme val="minor"/>
          </rPr>
          <t>Observador:
Se deja el mismo precio porque no se cuenta con las especificaciones completas, ni precios referencia</t>
        </r>
      </text>
    </comment>
    <comment ref="G97" authorId="0" shapeId="0" xr:uid="{00000000-0006-0000-0000-000056000000}">
      <text>
        <r>
          <rPr>
            <sz val="11"/>
            <rFont val="Calibri"/>
            <family val="2"/>
            <scheme val="minor"/>
          </rPr>
          <t>Observador:
Se actualiza a precio ICCU 2023</t>
        </r>
      </text>
    </comment>
    <comment ref="G98" authorId="0" shapeId="0" xr:uid="{00000000-0006-0000-0000-000057000000}">
      <text>
        <r>
          <rPr>
            <sz val="11"/>
            <rFont val="Calibri"/>
            <family val="2"/>
            <scheme val="minor"/>
          </rPr>
          <t>Observador:
Se deja el mismo precio porque no se cuenta con las especificaciones completas, ni precios referencia</t>
        </r>
      </text>
    </comment>
    <comment ref="G99" authorId="0" shapeId="0" xr:uid="{00000000-0006-0000-0000-000058000000}">
      <text>
        <r>
          <rPr>
            <sz val="11"/>
            <rFont val="Calibri"/>
            <family val="2"/>
            <scheme val="minor"/>
          </rPr>
          <t>Observador:
Se deja el mismo precio porque no se cuenta con las especificaciones completas, ni precios referencia</t>
        </r>
      </text>
    </comment>
    <comment ref="G100" authorId="0" shapeId="0" xr:uid="{00000000-0006-0000-0000-000059000000}">
      <text>
        <r>
          <rPr>
            <sz val="11"/>
            <rFont val="Calibri"/>
            <family val="2"/>
            <scheme val="minor"/>
          </rPr>
          <t>Observador:
Se deja el mismo precio porque no se cuenta con las especificaciones completas, ni precios referencia</t>
        </r>
      </text>
    </comment>
    <comment ref="G101" authorId="0" shapeId="0" xr:uid="{00000000-0006-0000-0000-00005A000000}">
      <text>
        <r>
          <rPr>
            <sz val="11"/>
            <rFont val="Calibri"/>
            <family val="2"/>
            <scheme val="minor"/>
          </rPr>
          <t>Observador:
Se deja el mismo precio porque no se cuenta con las especificaciones completas, ni precios referencia</t>
        </r>
      </text>
    </comment>
    <comment ref="G104" authorId="0" shapeId="0" xr:uid="{00000000-0006-0000-0000-00005B000000}">
      <text>
        <r>
          <rPr>
            <sz val="11"/>
            <rFont val="Calibri"/>
            <family val="2"/>
            <scheme val="minor"/>
          </rPr>
          <t>Observador:
Se actualiza a precio ICCU 2023</t>
        </r>
      </text>
    </comment>
    <comment ref="B105" authorId="0" shapeId="0" xr:uid="{00000000-0006-0000-0000-00005C000000}">
      <text>
        <r>
          <rPr>
            <sz val="11"/>
            <rFont val="Calibri"/>
            <family val="2"/>
            <scheme val="minor"/>
          </rPr>
          <t>Observador:
Se deja el precio existente ítem 23</t>
        </r>
      </text>
    </comment>
    <comment ref="G105" authorId="0" shapeId="0" xr:uid="{00000000-0006-0000-0000-00005D000000}">
      <text>
        <r>
          <rPr>
            <sz val="11"/>
            <rFont val="Calibri"/>
            <family val="2"/>
            <scheme val="minor"/>
          </rPr>
          <t>Observador:
Se deja el mismo precio porque no se cuenta con las especificaciones completas, ni precios referencia</t>
        </r>
      </text>
    </comment>
    <comment ref="G106" authorId="0" shapeId="0" xr:uid="{00000000-0006-0000-0000-00005E000000}">
      <text>
        <r>
          <rPr>
            <sz val="11"/>
            <rFont val="Calibri"/>
            <family val="2"/>
            <scheme val="minor"/>
          </rPr>
          <t>Observador:
Se deja el mismo precio porque no se cuenta con las especificaciones completas, ni precios referencia</t>
        </r>
      </text>
    </comment>
    <comment ref="G107" authorId="0" shapeId="0" xr:uid="{00000000-0006-0000-0000-00005F000000}">
      <text>
        <r>
          <rPr>
            <sz val="11"/>
            <rFont val="Calibri"/>
            <family val="2"/>
            <scheme val="minor"/>
          </rPr>
          <t>Observador:
Se actualiza a precio ICCU 2023</t>
        </r>
      </text>
    </comment>
    <comment ref="G108" authorId="0" shapeId="0" xr:uid="{00000000-0006-0000-0000-000060000000}">
      <text>
        <r>
          <rPr>
            <sz val="11"/>
            <rFont val="Calibri"/>
            <family val="2"/>
            <scheme val="minor"/>
          </rPr>
          <t>Observador:
Se deja el mismo precio porque no se cuenta con las especificaciones completas, ni precios referencia</t>
        </r>
      </text>
    </comment>
    <comment ref="A109" authorId="0" shapeId="0" xr:uid="{00000000-0006-0000-0000-000061000000}">
      <text>
        <r>
          <rPr>
            <sz val="11"/>
            <rFont val="Calibri"/>
            <family val="2"/>
            <scheme val="minor"/>
          </rPr>
          <t>Observador:
El precio de la UAEOS es por ML, alcanza para hacer 6.08ml a precio actualizado de 2023</t>
        </r>
      </text>
    </comment>
    <comment ref="G109" authorId="0" shapeId="0" xr:uid="{00000000-0006-0000-0000-000062000000}">
      <text>
        <r>
          <rPr>
            <sz val="11"/>
            <rFont val="Calibri"/>
            <family val="2"/>
            <scheme val="minor"/>
          </rPr>
          <t>Observador:
Se actualiza a precio ICCU 2023</t>
        </r>
      </text>
    </comment>
    <comment ref="G110" authorId="0" shapeId="0" xr:uid="{00000000-0006-0000-0000-000063000000}">
      <text>
        <r>
          <rPr>
            <sz val="11"/>
            <rFont val="Calibri"/>
            <family val="2"/>
            <scheme val="minor"/>
          </rPr>
          <t>Observador:
Se actualiza a precio ICCU 2023</t>
        </r>
      </text>
    </comment>
    <comment ref="G111" authorId="0" shapeId="0" xr:uid="{00000000-0006-0000-0000-000064000000}">
      <text>
        <r>
          <rPr>
            <sz val="11"/>
            <rFont val="Calibri"/>
            <family val="2"/>
            <scheme val="minor"/>
          </rPr>
          <t>Observador:
Se deja el mismo precio porque no se cuenta con las especificaciones completas, ni precios referencia</t>
        </r>
      </text>
    </comment>
    <comment ref="G112" authorId="0" shapeId="0" xr:uid="{00000000-0006-0000-0000-000065000000}">
      <text>
        <r>
          <rPr>
            <sz val="11"/>
            <rFont val="Calibri"/>
            <family val="2"/>
            <scheme val="minor"/>
          </rPr>
          <t>Observador:
Se deja el mismo precio porque no se cuenta con las especificaciones completas, ni precios referencia</t>
        </r>
      </text>
    </comment>
    <comment ref="D113" authorId="0" shapeId="0" xr:uid="{00000000-0006-0000-0000-000066000000}">
      <text>
        <r>
          <rPr>
            <sz val="11"/>
            <rFont val="Calibri"/>
            <family val="2"/>
            <scheme val="minor"/>
          </rPr>
          <t>Observador:
Aclarar dimensiones de la canaleta</t>
        </r>
      </text>
    </comment>
    <comment ref="G113" authorId="0" shapeId="0" xr:uid="{00000000-0006-0000-0000-000067000000}">
      <text>
        <r>
          <rPr>
            <sz val="11"/>
            <rFont val="Calibri"/>
            <family val="2"/>
            <scheme val="minor"/>
          </rPr>
          <t>Observador:
Se deja el mismo precio porque no se cuenta con las especificaciones completas, ni precios referencia</t>
        </r>
      </text>
    </comment>
    <comment ref="I113" authorId="0" shapeId="0" xr:uid="{00000000-0006-0000-0000-000068000000}">
      <text>
        <r>
          <rPr>
            <sz val="11"/>
            <rFont val="Calibri"/>
            <family val="2"/>
            <scheme val="minor"/>
          </rPr>
          <t>Observador:
Aclarar dimensiones de la canaleta</t>
        </r>
      </text>
    </comment>
    <comment ref="G114" authorId="0" shapeId="0" xr:uid="{00000000-0006-0000-0000-000069000000}">
      <text>
        <r>
          <rPr>
            <sz val="11"/>
            <rFont val="Calibri"/>
            <family val="2"/>
            <scheme val="minor"/>
          </rPr>
          <t>Observador:
Se deja el mismo precio porque no se cuenta con las especificaciones completas, ni precios referencia</t>
        </r>
      </text>
    </comment>
    <comment ref="G117" authorId="0" shapeId="0" xr:uid="{00000000-0006-0000-0000-00006A000000}">
      <text>
        <r>
          <rPr>
            <sz val="11"/>
            <rFont val="Calibri"/>
            <family val="2"/>
            <scheme val="minor"/>
          </rPr>
          <t>Observador:
Se deja el mismo precio porque no se cuenta con las especificaciones completas, ni precios referencia</t>
        </r>
      </text>
    </comment>
    <comment ref="G118" authorId="0" shapeId="0" xr:uid="{00000000-0006-0000-0000-00006B000000}">
      <text>
        <r>
          <rPr>
            <sz val="11"/>
            <rFont val="Calibri"/>
            <family val="2"/>
            <scheme val="minor"/>
          </rPr>
          <t>Observador:
Se actualiza a precio ICCU 2023</t>
        </r>
      </text>
    </comment>
    <comment ref="G119" authorId="0" shapeId="0" xr:uid="{00000000-0006-0000-0000-00006C000000}">
      <text>
        <r>
          <rPr>
            <sz val="11"/>
            <rFont val="Calibri"/>
            <family val="2"/>
            <scheme val="minor"/>
          </rPr>
          <t>Observador:
Se deja el mismo precio porque no se cuenta con las especificaciones completas, ni precios referencia</t>
        </r>
      </text>
    </comment>
    <comment ref="G120" authorId="0" shapeId="0" xr:uid="{00000000-0006-0000-0000-00006D000000}">
      <text>
        <r>
          <rPr>
            <sz val="11"/>
            <rFont val="Calibri"/>
            <family val="2"/>
            <scheme val="minor"/>
          </rPr>
          <t>Observador:
Se actualiza a precio ICCU 2023</t>
        </r>
      </text>
    </comment>
    <comment ref="G121" authorId="0" shapeId="0" xr:uid="{00000000-0006-0000-0000-00006E000000}">
      <text>
        <r>
          <rPr>
            <sz val="11"/>
            <rFont val="Calibri"/>
            <family val="2"/>
            <scheme val="minor"/>
          </rPr>
          <t>Observador:
Se deja el mismo precio porque no se cuenta con las especificaciones completas, ni precios referencia</t>
        </r>
      </text>
    </comment>
    <comment ref="A122" authorId="0" shapeId="0" xr:uid="{00000000-0006-0000-0000-00006F000000}">
      <text>
        <r>
          <rPr>
            <sz val="11"/>
            <rFont val="Calibri"/>
            <family val="2"/>
            <scheme val="minor"/>
          </rPr>
          <t>Observador:
El precio de la UAEOS es por ML, precio actualizado de 2023</t>
        </r>
      </text>
    </comment>
    <comment ref="G122" authorId="0" shapeId="0" xr:uid="{00000000-0006-0000-0000-000070000000}">
      <text>
        <r>
          <rPr>
            <sz val="11"/>
            <rFont val="Calibri"/>
            <family val="2"/>
            <scheme val="minor"/>
          </rPr>
          <t>Observador:
Se actualiza a precio ICCU 2023</t>
        </r>
      </text>
    </comment>
    <comment ref="G123" authorId="0" shapeId="0" xr:uid="{00000000-0006-0000-0000-000071000000}">
      <text>
        <r>
          <rPr>
            <sz val="11"/>
            <rFont val="Calibri"/>
            <family val="2"/>
            <scheme val="minor"/>
          </rPr>
          <t>Observador:
Se actualiza a precio ICCU 2023</t>
        </r>
      </text>
    </comment>
    <comment ref="G124" authorId="0" shapeId="0" xr:uid="{00000000-0006-0000-0000-000072000000}">
      <text>
        <r>
          <rPr>
            <sz val="11"/>
            <rFont val="Calibri"/>
            <family val="2"/>
            <scheme val="minor"/>
          </rPr>
          <t>Observador:
Se deja el mismo precio porque no se cuenta con las especificaciones completas, ni precios referencia</t>
        </r>
      </text>
    </comment>
    <comment ref="G125" authorId="0" shapeId="0" xr:uid="{00000000-0006-0000-0000-000073000000}">
      <text>
        <r>
          <rPr>
            <sz val="11"/>
            <rFont val="Calibri"/>
            <family val="2"/>
            <scheme val="minor"/>
          </rPr>
          <t>Observador:
Se deja el mismo precio porque no se cuenta con las especificaciones completas, ni precios referencia</t>
        </r>
      </text>
    </comment>
    <comment ref="G126" authorId="0" shapeId="0" xr:uid="{00000000-0006-0000-0000-000074000000}">
      <text>
        <r>
          <rPr>
            <sz val="11"/>
            <rFont val="Calibri"/>
            <family val="2"/>
            <scheme val="minor"/>
          </rPr>
          <t>Observador:
Se deja el mismo precio porque no se cuenta con las especificaciones completas, ni precios referencia</t>
        </r>
      </text>
    </comment>
    <comment ref="G127" authorId="0" shapeId="0" xr:uid="{00000000-0006-0000-0000-000075000000}">
      <text>
        <r>
          <rPr>
            <sz val="11"/>
            <rFont val="Calibri"/>
            <family val="2"/>
            <scheme val="minor"/>
          </rPr>
          <t>Observador:
Se deja el mismo precio porque no se cuenta con las especificaciones completas, ni precios referencia</t>
        </r>
      </text>
    </comment>
    <comment ref="G130" authorId="0" shapeId="0" xr:uid="{00000000-0006-0000-0000-000076000000}">
      <text>
        <r>
          <rPr>
            <sz val="11"/>
            <rFont val="Calibri"/>
            <family val="2"/>
            <scheme val="minor"/>
          </rPr>
          <t>Observador:
Se actualiza a precio ICCU 2023</t>
        </r>
      </text>
    </comment>
    <comment ref="G131" authorId="0" shapeId="0" xr:uid="{00000000-0006-0000-0000-000077000000}">
      <text>
        <r>
          <rPr>
            <sz val="11"/>
            <rFont val="Calibri"/>
            <family val="2"/>
            <scheme val="minor"/>
          </rPr>
          <t>Observador:
Se deja el mismo precio porque no se cuenta con las especificaciones completas, ni precios referencia</t>
        </r>
      </text>
    </comment>
    <comment ref="G132" authorId="0" shapeId="0" xr:uid="{00000000-0006-0000-0000-000078000000}">
      <text>
        <r>
          <rPr>
            <sz val="11"/>
            <rFont val="Calibri"/>
            <family val="2"/>
            <scheme val="minor"/>
          </rPr>
          <t>Observador:
Se deja el mismo precio porque no se cuenta con las especificaciones completas, ni precios referencia</t>
        </r>
      </text>
    </comment>
    <comment ref="G133" authorId="0" shapeId="0" xr:uid="{00000000-0006-0000-0000-000079000000}">
      <text>
        <r>
          <rPr>
            <sz val="11"/>
            <rFont val="Calibri"/>
            <family val="2"/>
            <scheme val="minor"/>
          </rPr>
          <t>Observador:
Se deja el mismo precio porque no se cuenta con las especificaciones completas, ni precios referencia</t>
        </r>
      </text>
    </comment>
    <comment ref="G134" authorId="0" shapeId="0" xr:uid="{00000000-0006-0000-0000-00007A000000}">
      <text>
        <r>
          <rPr>
            <sz val="11"/>
            <rFont val="Calibri"/>
            <family val="2"/>
            <scheme val="minor"/>
          </rPr>
          <t>Observador:
Se deja el mismo precio porque no se cuenta con las especificaciones completas, ni precios referencia</t>
        </r>
      </text>
    </comment>
    <comment ref="G135" authorId="0" shapeId="0" xr:uid="{00000000-0006-0000-0000-00007B000000}">
      <text>
        <r>
          <rPr>
            <sz val="11"/>
            <rFont val="Calibri"/>
            <family val="2"/>
            <scheme val="minor"/>
          </rPr>
          <t>Observador:
Se actualiza a precio ICCU 2023</t>
        </r>
      </text>
    </comment>
    <comment ref="G136" authorId="0" shapeId="0" xr:uid="{00000000-0006-0000-0000-00007C000000}">
      <text>
        <r>
          <rPr>
            <sz val="11"/>
            <rFont val="Calibri"/>
            <family val="2"/>
            <scheme val="minor"/>
          </rPr>
          <t>Observador:
Se deja el mismo precio porque no se cuenta con las especificaciones completas, ni precios referencia</t>
        </r>
      </text>
    </comment>
    <comment ref="G137" authorId="0" shapeId="0" xr:uid="{00000000-0006-0000-0000-00007D000000}">
      <text>
        <r>
          <rPr>
            <sz val="11"/>
            <rFont val="Calibri"/>
            <family val="2"/>
            <scheme val="minor"/>
          </rPr>
          <t>Observador:
Se actualiza a precio ICCU 2023</t>
        </r>
      </text>
    </comment>
    <comment ref="G138" authorId="0" shapeId="0" xr:uid="{00000000-0006-0000-0000-00007E000000}">
      <text>
        <r>
          <rPr>
            <sz val="11"/>
            <rFont val="Calibri"/>
            <family val="2"/>
            <scheme val="minor"/>
          </rPr>
          <t>Observador:
Se deja el mismo precio porque no se cuenta con las especificaciones completas, ni precios referencia</t>
        </r>
      </text>
    </comment>
    <comment ref="G139" authorId="0" shapeId="0" xr:uid="{00000000-0006-0000-0000-00007F000000}">
      <text>
        <r>
          <rPr>
            <sz val="11"/>
            <rFont val="Calibri"/>
            <family val="2"/>
            <scheme val="minor"/>
          </rPr>
          <t>Observador:
Se deja el mismo precio porque no se cuenta con las especificaciones completas, ni precios referencia</t>
        </r>
      </text>
    </comment>
    <comment ref="G140" authorId="0" shapeId="0" xr:uid="{00000000-0006-0000-0000-000080000000}">
      <text>
        <r>
          <rPr>
            <sz val="11"/>
            <rFont val="Calibri"/>
            <family val="2"/>
            <scheme val="minor"/>
          </rPr>
          <t>Observador:
Se deja el mismo precio porque no se cuenta con las especificaciones completas, ni precios referencia</t>
        </r>
      </text>
    </comment>
    <comment ref="G141" authorId="0" shapeId="0" xr:uid="{00000000-0006-0000-0000-000081000000}">
      <text>
        <r>
          <rPr>
            <sz val="11"/>
            <rFont val="Calibri"/>
            <family val="2"/>
            <scheme val="minor"/>
          </rPr>
          <t>Observador:
Se deja el mismo precio porque no se cuenta con las especificaciones completas, ni precios referencia</t>
        </r>
      </text>
    </comment>
    <comment ref="G144" authorId="0" shapeId="0" xr:uid="{00000000-0006-0000-0000-000082000000}">
      <text>
        <r>
          <rPr>
            <sz val="11"/>
            <rFont val="Calibri"/>
            <family val="2"/>
            <scheme val="minor"/>
          </rPr>
          <t>Observador:
Se actualiza a precio ICCU 2023</t>
        </r>
      </text>
    </comment>
    <comment ref="G145" authorId="0" shapeId="0" xr:uid="{00000000-0006-0000-0000-000083000000}">
      <text>
        <r>
          <rPr>
            <sz val="11"/>
            <rFont val="Calibri"/>
            <family val="2"/>
            <scheme val="minor"/>
          </rPr>
          <t>Observador:
Se deja el mismo precio porque no se cuenta con las especificaciones completas, ni precios referencia</t>
        </r>
      </text>
    </comment>
    <comment ref="G146" authorId="0" shapeId="0" xr:uid="{00000000-0006-0000-0000-000084000000}">
      <text>
        <r>
          <rPr>
            <sz val="11"/>
            <rFont val="Calibri"/>
            <family val="2"/>
            <scheme val="minor"/>
          </rPr>
          <t>Observador:
Se deja el mismo precio porque no se cuenta con las especificaciones completas, ni precios referencia</t>
        </r>
      </text>
    </comment>
    <comment ref="G147" authorId="0" shapeId="0" xr:uid="{00000000-0006-0000-0000-000085000000}">
      <text>
        <r>
          <rPr>
            <sz val="11"/>
            <rFont val="Calibri"/>
            <family val="2"/>
            <scheme val="minor"/>
          </rPr>
          <t>Observador:
Se actualiza a precio ICCU 2023</t>
        </r>
      </text>
    </comment>
    <comment ref="G148" authorId="0" shapeId="0" xr:uid="{00000000-0006-0000-0000-000086000000}">
      <text>
        <r>
          <rPr>
            <sz val="11"/>
            <rFont val="Calibri"/>
            <family val="2"/>
            <scheme val="minor"/>
          </rPr>
          <t>Observador:
Se deja el mismo precio porque no se cuenta con las especificaciones completas, ni precios referencia</t>
        </r>
      </text>
    </comment>
    <comment ref="A149" authorId="0" shapeId="0" xr:uid="{00000000-0006-0000-0000-000087000000}">
      <text>
        <r>
          <rPr>
            <sz val="11"/>
            <rFont val="Calibri"/>
            <family val="2"/>
            <scheme val="minor"/>
          </rPr>
          <t>Observador:
El precio de la UAEOS es por ML, alcanza para hacer 6.08ml a precio actualizado de 2023</t>
        </r>
      </text>
    </comment>
    <comment ref="G149" authorId="0" shapeId="0" xr:uid="{00000000-0006-0000-0000-000088000000}">
      <text>
        <r>
          <rPr>
            <sz val="11"/>
            <rFont val="Calibri"/>
            <family val="2"/>
            <scheme val="minor"/>
          </rPr>
          <t>Observador:
Se actualiza a precio ICCU 2023</t>
        </r>
      </text>
    </comment>
    <comment ref="G150" authorId="0" shapeId="0" xr:uid="{00000000-0006-0000-0000-000089000000}">
      <text>
        <r>
          <rPr>
            <sz val="11"/>
            <rFont val="Calibri"/>
            <family val="2"/>
            <scheme val="minor"/>
          </rPr>
          <t>Observador:
Se actualiza a precio ICCU 2023</t>
        </r>
      </text>
    </comment>
    <comment ref="G151" authorId="0" shapeId="0" xr:uid="{00000000-0006-0000-0000-00008A000000}">
      <text>
        <r>
          <rPr>
            <sz val="11"/>
            <rFont val="Calibri"/>
            <family val="2"/>
            <scheme val="minor"/>
          </rPr>
          <t>Observador:
Se deja el mismo precio porque no se cuenta con las especificaciones completas, ni precios referencia</t>
        </r>
      </text>
    </comment>
    <comment ref="G152" authorId="0" shapeId="0" xr:uid="{00000000-0006-0000-0000-00008B000000}">
      <text>
        <r>
          <rPr>
            <sz val="11"/>
            <rFont val="Calibri"/>
            <family val="2"/>
            <scheme val="minor"/>
          </rPr>
          <t>Observador:
Se deja el mismo precio porque no se cuenta con las especificaciones completas, ni precios referencia</t>
        </r>
      </text>
    </comment>
    <comment ref="G153" authorId="0" shapeId="0" xr:uid="{00000000-0006-0000-0000-00008C000000}">
      <text>
        <r>
          <rPr>
            <sz val="11"/>
            <rFont val="Calibri"/>
            <family val="2"/>
            <scheme val="minor"/>
          </rPr>
          <t>Observador:
Se deja el mismo precio porque no se cuenta con las especificaciones completas, ni precios referencia</t>
        </r>
      </text>
    </comment>
    <comment ref="I153" authorId="0" shapeId="0" xr:uid="{00000000-0006-0000-0000-00008D000000}">
      <text>
        <r>
          <rPr>
            <sz val="11"/>
            <rFont val="Calibri"/>
            <family val="2"/>
            <scheme val="minor"/>
          </rPr>
          <t>Observador:
Aclarar dimensiones de la canaleta</t>
        </r>
      </text>
    </comment>
    <comment ref="G154" authorId="0" shapeId="0" xr:uid="{00000000-0006-0000-0000-00008E000000}">
      <text>
        <r>
          <rPr>
            <sz val="11"/>
            <rFont val="Calibri"/>
            <family val="2"/>
            <scheme val="minor"/>
          </rPr>
          <t>Observador:
Se deja el mismo precio porque no se cuenta con las especificaciones completas, ni precios referencia</t>
        </r>
      </text>
    </comment>
    <comment ref="G155" authorId="0" shapeId="0" xr:uid="{00000000-0006-0000-0000-00008F000000}">
      <text>
        <r>
          <rPr>
            <sz val="11"/>
            <rFont val="Calibri"/>
            <family val="2"/>
            <scheme val="minor"/>
          </rPr>
          <t>Observador:
Se deja el mismo precio porque no se cuenta con las especificaciones completas, ni precios referencia</t>
        </r>
      </text>
    </comment>
    <comment ref="G158" authorId="0" shapeId="0" xr:uid="{00000000-0006-0000-0000-000090000000}">
      <text>
        <r>
          <rPr>
            <sz val="11"/>
            <rFont val="Calibri"/>
            <family val="2"/>
            <scheme val="minor"/>
          </rPr>
          <t>Observador:
Se deja el mismo precio porque no se cuenta con las especificaciones completas, ni precios referencia</t>
        </r>
      </text>
    </comment>
    <comment ref="G159" authorId="0" shapeId="0" xr:uid="{00000000-0006-0000-0000-000091000000}">
      <text>
        <r>
          <rPr>
            <sz val="11"/>
            <rFont val="Calibri"/>
            <family val="2"/>
            <scheme val="minor"/>
          </rPr>
          <t>Observador:
Se deja el mismo precio porque no se cuenta con las especificaciones completas, ni precios referencia</t>
        </r>
      </text>
    </comment>
    <comment ref="G160" authorId="0" shapeId="0" xr:uid="{00000000-0006-0000-0000-000092000000}">
      <text>
        <r>
          <rPr>
            <sz val="11"/>
            <rFont val="Calibri"/>
            <family val="2"/>
            <scheme val="minor"/>
          </rPr>
          <t>Observador:
Se deja el mismo precio porque no se cuenta con las especificaciones completas, ni precios referencia</t>
        </r>
      </text>
    </comment>
    <comment ref="G161" authorId="0" shapeId="0" xr:uid="{00000000-0006-0000-0000-000093000000}">
      <text>
        <r>
          <rPr>
            <sz val="11"/>
            <rFont val="Calibri"/>
            <family val="2"/>
            <scheme val="minor"/>
          </rPr>
          <t>Observador:
Se actualiza a precio ICCU 2023</t>
        </r>
      </text>
    </comment>
    <comment ref="G162" authorId="0" shapeId="0" xr:uid="{00000000-0006-0000-0000-000094000000}">
      <text>
        <r>
          <rPr>
            <sz val="11"/>
            <rFont val="Calibri"/>
            <family val="2"/>
            <scheme val="minor"/>
          </rPr>
          <t>Observador:
Se deja el mismo precio porque no se cuenta con las especificaciones completas, ni precios referencia</t>
        </r>
      </text>
    </comment>
    <comment ref="G163" authorId="0" shapeId="0" xr:uid="{00000000-0006-0000-0000-000095000000}">
      <text>
        <r>
          <rPr>
            <sz val="11"/>
            <rFont val="Calibri"/>
            <family val="2"/>
            <scheme val="minor"/>
          </rPr>
          <t>Observador:
Se actualiza a precio ICCU 2023</t>
        </r>
      </text>
    </comment>
    <comment ref="G164" authorId="0" shapeId="0" xr:uid="{00000000-0006-0000-0000-000096000000}">
      <text>
        <r>
          <rPr>
            <sz val="11"/>
            <rFont val="Calibri"/>
            <family val="2"/>
            <scheme val="minor"/>
          </rPr>
          <t>Observador:
Se deja el mismo precio porque no se cuenta con las especificaciones completas, ni precios referencia</t>
        </r>
      </text>
    </comment>
    <comment ref="A165" authorId="0" shapeId="0" xr:uid="{00000000-0006-0000-0000-000097000000}">
      <text>
        <r>
          <rPr>
            <sz val="11"/>
            <rFont val="Calibri"/>
            <family val="2"/>
            <scheme val="minor"/>
          </rPr>
          <t>Observador:
El precio de la UAEOS es por ML, precio actualizado de 2023</t>
        </r>
      </text>
    </comment>
    <comment ref="G165" authorId="0" shapeId="0" xr:uid="{00000000-0006-0000-0000-000098000000}">
      <text>
        <r>
          <rPr>
            <sz val="11"/>
            <rFont val="Calibri"/>
            <family val="2"/>
            <scheme val="minor"/>
          </rPr>
          <t>Observador:
Se actualiza a precio ICCU 2023</t>
        </r>
      </text>
    </comment>
    <comment ref="G166" authorId="0" shapeId="0" xr:uid="{00000000-0006-0000-0000-000099000000}">
      <text>
        <r>
          <rPr>
            <sz val="11"/>
            <rFont val="Calibri"/>
            <family val="2"/>
            <scheme val="minor"/>
          </rPr>
          <t>Observador:
Se actualiza a precio ICCU 2023</t>
        </r>
      </text>
    </comment>
    <comment ref="G167" authorId="0" shapeId="0" xr:uid="{00000000-0006-0000-0000-00009A000000}">
      <text>
        <r>
          <rPr>
            <sz val="11"/>
            <rFont val="Calibri"/>
            <family val="2"/>
            <scheme val="minor"/>
          </rPr>
          <t>Observador:
Se deja el mismo precio porque no se cuenta con las especificaciones completas, ni precios referencia</t>
        </r>
      </text>
    </comment>
    <comment ref="G168" authorId="0" shapeId="0" xr:uid="{00000000-0006-0000-0000-00009B000000}">
      <text>
        <r>
          <rPr>
            <sz val="11"/>
            <rFont val="Calibri"/>
            <family val="2"/>
            <scheme val="minor"/>
          </rPr>
          <t>Observador:
Se deja el mismo precio porque no se cuenta con las especificaciones completas, ni precios referencia</t>
        </r>
      </text>
    </comment>
    <comment ref="G169" authorId="0" shapeId="0" xr:uid="{00000000-0006-0000-0000-00009C000000}">
      <text>
        <r>
          <rPr>
            <sz val="11"/>
            <rFont val="Calibri"/>
            <family val="2"/>
            <scheme val="minor"/>
          </rPr>
          <t>Observador:
Se deja el mismo precio porque no se cuenta con las especificaciones completas, ni precios referencia</t>
        </r>
      </text>
    </comment>
    <comment ref="I169" authorId="0" shapeId="0" xr:uid="{00000000-0006-0000-0000-00009D000000}">
      <text>
        <r>
          <rPr>
            <sz val="11"/>
            <rFont val="Calibri"/>
            <family val="2"/>
            <scheme val="minor"/>
          </rPr>
          <t>Observador:
Aclarar dimensiones de la canaleta</t>
        </r>
      </text>
    </comment>
    <comment ref="G170" authorId="0" shapeId="0" xr:uid="{00000000-0006-0000-0000-00009E000000}">
      <text>
        <r>
          <rPr>
            <sz val="11"/>
            <rFont val="Calibri"/>
            <family val="2"/>
            <scheme val="minor"/>
          </rPr>
          <t>Observador:
Se deja el mismo precio porque no se cuenta con las especificaciones completas, ni precios referencia</t>
        </r>
      </text>
    </comment>
    <comment ref="G173" authorId="0" shapeId="0" xr:uid="{00000000-0006-0000-0000-00009F000000}">
      <text>
        <r>
          <rPr>
            <sz val="11"/>
            <rFont val="Calibri"/>
            <family val="2"/>
            <scheme val="minor"/>
          </rPr>
          <t>Observador:
Se deja el mismo precio porque no se cuenta con las especificaciones completas, ni precios referencia</t>
        </r>
      </text>
    </comment>
    <comment ref="G174" authorId="0" shapeId="0" xr:uid="{00000000-0006-0000-0000-0000A0000000}">
      <text>
        <r>
          <rPr>
            <sz val="11"/>
            <rFont val="Calibri"/>
            <family val="2"/>
            <scheme val="minor"/>
          </rPr>
          <t>Observador:
Se deja el mismo precio porque no se cuenta con las especificaciones completas, ni precios referencia</t>
        </r>
      </text>
    </comment>
    <comment ref="G175" authorId="0" shapeId="0" xr:uid="{00000000-0006-0000-0000-0000A1000000}">
      <text>
        <r>
          <rPr>
            <sz val="11"/>
            <rFont val="Calibri"/>
            <family val="2"/>
            <scheme val="minor"/>
          </rPr>
          <t>Observador:
Se actualiza a precio ICCU 2023</t>
        </r>
      </text>
    </comment>
    <comment ref="G176" authorId="0" shapeId="0" xr:uid="{00000000-0006-0000-0000-0000A2000000}">
      <text>
        <r>
          <rPr>
            <sz val="11"/>
            <rFont val="Calibri"/>
            <family val="2"/>
            <scheme val="minor"/>
          </rPr>
          <t>Observador:
Se actualiza a precio ICCU 2023</t>
        </r>
      </text>
    </comment>
    <comment ref="G177" authorId="0" shapeId="0" xr:uid="{00000000-0006-0000-0000-0000A3000000}">
      <text>
        <r>
          <rPr>
            <sz val="11"/>
            <rFont val="Calibri"/>
            <family val="2"/>
            <scheme val="minor"/>
          </rPr>
          <t>Observador:
Se deja el mismo precio porque no se cuenta con las especificaciones completas, ni precios referencia</t>
        </r>
      </text>
    </comment>
    <comment ref="G180" authorId="0" shapeId="0" xr:uid="{00000000-0006-0000-0000-0000A4000000}">
      <text>
        <r>
          <rPr>
            <sz val="11"/>
            <rFont val="Calibri"/>
            <family val="2"/>
            <scheme val="minor"/>
          </rPr>
          <t>Observador:
Se deja el mismo precio porque no se cuenta con las especificaciones completas, ni precios referencia</t>
        </r>
      </text>
    </comment>
    <comment ref="G181" authorId="0" shapeId="0" xr:uid="{00000000-0006-0000-0000-0000A5000000}">
      <text>
        <r>
          <rPr>
            <sz val="11"/>
            <rFont val="Calibri"/>
            <family val="2"/>
            <scheme val="minor"/>
          </rPr>
          <t>Observador:
Se deja el mismo precio porque no se cuenta con las especificaciones completas, ni precios referencia</t>
        </r>
      </text>
    </comment>
    <comment ref="G182" authorId="0" shapeId="0" xr:uid="{00000000-0006-0000-0000-0000A6000000}">
      <text>
        <r>
          <rPr>
            <sz val="11"/>
            <rFont val="Calibri"/>
            <family val="2"/>
            <scheme val="minor"/>
          </rPr>
          <t>Observador:
Se deja el mismo precio porque no se cuenta con las especificaciones completas, ni precios referencia</t>
        </r>
      </text>
    </comment>
    <comment ref="G183" authorId="0" shapeId="0" xr:uid="{00000000-0006-0000-0000-0000A7000000}">
      <text>
        <r>
          <rPr>
            <sz val="11"/>
            <rFont val="Calibri"/>
            <family val="2"/>
            <scheme val="minor"/>
          </rPr>
          <t>Observador:
Se deja el mismo precio porque no se cuenta con las especificaciones completas, ni precios referencia</t>
        </r>
      </text>
    </comment>
    <comment ref="G184" authorId="0" shapeId="0" xr:uid="{00000000-0006-0000-0000-0000A8000000}">
      <text>
        <r>
          <rPr>
            <sz val="11"/>
            <rFont val="Calibri"/>
            <family val="2"/>
            <scheme val="minor"/>
          </rPr>
          <t>Observador:
Se deja el mismo precio porque no se cuenta con las especificaciones completas, ni precios referencia</t>
        </r>
      </text>
    </comment>
    <comment ref="A185" authorId="0" shapeId="0" xr:uid="{00000000-0006-0000-0000-0000A9000000}">
      <text>
        <r>
          <rPr>
            <sz val="11"/>
            <rFont val="Calibri"/>
            <family val="2"/>
            <scheme val="minor"/>
          </rPr>
          <t>Observador:
El precio corresponde al precio ICCU para caja + precio para marco tapa</t>
        </r>
      </text>
    </comment>
    <comment ref="G185" authorId="0" shapeId="0" xr:uid="{00000000-0006-0000-0000-0000AA000000}">
      <text>
        <r>
          <rPr>
            <sz val="11"/>
            <rFont val="Calibri"/>
            <family val="2"/>
            <scheme val="minor"/>
          </rPr>
          <t>Observador:
Se actualiza a precio ICCU 2023</t>
        </r>
      </text>
    </comment>
    <comment ref="G186" authorId="0" shapeId="0" xr:uid="{00000000-0006-0000-0000-0000AB000000}">
      <text>
        <r>
          <rPr>
            <sz val="11"/>
            <rFont val="Calibri"/>
            <family val="2"/>
            <scheme val="minor"/>
          </rPr>
          <t>Observador:
Se deja el mismo precio porque no se cuenta con las especificaciones completas, ni precios referencia</t>
        </r>
      </text>
    </comment>
    <comment ref="G189" authorId="0" shapeId="0" xr:uid="{00000000-0006-0000-0000-0000AC000000}">
      <text>
        <r>
          <rPr>
            <sz val="11"/>
            <rFont val="Calibri"/>
            <family val="2"/>
            <scheme val="minor"/>
          </rPr>
          <t>Observador:
Se deja el mismo precio porque no se cuenta con las especificaciones completas, ni precios referencia</t>
        </r>
      </text>
    </comment>
    <comment ref="G190" authorId="0" shapeId="0" xr:uid="{00000000-0006-0000-0000-0000AD000000}">
      <text>
        <r>
          <rPr>
            <sz val="11"/>
            <rFont val="Calibri"/>
            <family val="2"/>
            <scheme val="minor"/>
          </rPr>
          <t>Observador:
Se actualiza a precio ICCU 2023</t>
        </r>
      </text>
    </comment>
    <comment ref="G191" authorId="0" shapeId="0" xr:uid="{00000000-0006-0000-0000-0000AE000000}">
      <text>
        <r>
          <rPr>
            <sz val="11"/>
            <rFont val="Calibri"/>
            <family val="2"/>
            <scheme val="minor"/>
          </rPr>
          <t>Observador:
Se actualiza a precio ICCU 2023</t>
        </r>
      </text>
    </comment>
    <comment ref="G192" authorId="0" shapeId="0" xr:uid="{00000000-0006-0000-0000-0000AF000000}">
      <text>
        <r>
          <rPr>
            <sz val="11"/>
            <rFont val="Calibri"/>
            <family val="2"/>
            <scheme val="minor"/>
          </rPr>
          <t>Observador:
Se deja el mismo precio porque no se cuenta con las especificaciones completas, ni precios referencia</t>
        </r>
      </text>
    </comment>
    <comment ref="G195" authorId="0" shapeId="0" xr:uid="{00000000-0006-0000-0000-0000B0000000}">
      <text>
        <r>
          <rPr>
            <sz val="11"/>
            <rFont val="Calibri"/>
            <family val="2"/>
            <scheme val="minor"/>
          </rPr>
          <t>Observador:
Se deja el mismo precio porque no se cuenta con las especificaciones completas, ni precios referencia</t>
        </r>
      </text>
    </comment>
    <comment ref="G196" authorId="0" shapeId="0" xr:uid="{00000000-0006-0000-0000-0000B1000000}">
      <text>
        <r>
          <rPr>
            <sz val="11"/>
            <rFont val="Calibri"/>
            <family val="2"/>
            <scheme val="minor"/>
          </rPr>
          <t>Observador:
Se deja el mismo precio porque no se cuenta con las especificaciones completas, ni precios referencia</t>
        </r>
      </text>
    </comment>
    <comment ref="G199" authorId="0" shapeId="0" xr:uid="{00000000-0006-0000-0000-0000B2000000}">
      <text>
        <r>
          <rPr>
            <sz val="11"/>
            <rFont val="Calibri"/>
            <family val="2"/>
            <scheme val="minor"/>
          </rPr>
          <t>Observador:
Se deja el mismo precio porque no se cuenta con las especificaciones completas, ni precios referencia</t>
        </r>
      </text>
    </comment>
    <comment ref="G200" authorId="0" shapeId="0" xr:uid="{00000000-0006-0000-0000-0000B3000000}">
      <text>
        <r>
          <rPr>
            <sz val="11"/>
            <rFont val="Calibri"/>
            <family val="2"/>
            <scheme val="minor"/>
          </rPr>
          <t>Observador:
Se deja el mismo precio porque no se cuenta con las especificaciones completas, ni precios referencia</t>
        </r>
      </text>
    </comment>
    <comment ref="G203" authorId="0" shapeId="0" xr:uid="{00000000-0006-0000-0000-0000B4000000}">
      <text>
        <r>
          <rPr>
            <sz val="11"/>
            <rFont val="Calibri"/>
            <family val="2"/>
            <scheme val="minor"/>
          </rPr>
          <t>Observador:
Se deja el mismo precio porque no se cuenta con las especificaciones completas, ni precios referencia</t>
        </r>
      </text>
    </comment>
    <comment ref="G209" authorId="0" shapeId="0" xr:uid="{00000000-0006-0000-0000-0000B5000000}">
      <text>
        <r>
          <rPr>
            <sz val="11"/>
            <rFont val="Calibri"/>
            <family val="2"/>
            <scheme val="minor"/>
          </rPr>
          <t>Observador:
Se actualiza a precio ICCU 2023</t>
        </r>
      </text>
    </comment>
    <comment ref="C212" authorId="0" shapeId="0" xr:uid="{00000000-0006-0000-0000-0000B6000000}">
      <text>
        <r>
          <rPr>
            <sz val="11"/>
            <rFont val="Calibri"/>
            <family val="2"/>
            <scheme val="minor"/>
          </rPr>
          <t>Observador:
Aclarar en qué sede</t>
        </r>
      </text>
    </comment>
    <comment ref="G215" authorId="0" shapeId="0" xr:uid="{00000000-0006-0000-0000-0000B7000000}">
      <text>
        <r>
          <rPr>
            <sz val="11"/>
            <rFont val="Calibri"/>
            <family val="2"/>
            <scheme val="minor"/>
          </rPr>
          <t>Observador:
Se actualiza a precio ICCU 2023</t>
        </r>
      </text>
    </comment>
    <comment ref="G229" authorId="0" shapeId="0" xr:uid="{00000000-0006-0000-0000-0000B8000000}">
      <text>
        <r>
          <rPr>
            <sz val="11"/>
            <rFont val="Calibri"/>
            <family val="2"/>
            <scheme val="minor"/>
          </rPr>
          <t>Observador:
Se actualiza a precio ICCU 2023</t>
        </r>
      </text>
    </comment>
    <comment ref="G234" authorId="0" shapeId="0" xr:uid="{00000000-0006-0000-0000-0000B9000000}">
      <text>
        <r>
          <rPr>
            <sz val="11"/>
            <rFont val="Calibri"/>
            <family val="2"/>
            <scheme val="minor"/>
          </rPr>
          <t>Observador:
Se deja el mismo precio porque no se cuenta con las especificaciones completas, ni precios referencia</t>
        </r>
      </text>
    </comment>
    <comment ref="G235" authorId="0" shapeId="0" xr:uid="{00000000-0006-0000-0000-0000BA000000}">
      <text>
        <r>
          <rPr>
            <sz val="11"/>
            <rFont val="Calibri"/>
            <family val="2"/>
            <scheme val="minor"/>
          </rPr>
          <t>Observador:
Se deja el mismo precio porque no se cuenta con las especificaciones completas, ni precios referencia</t>
        </r>
      </text>
    </comment>
    <comment ref="G236" authorId="0" shapeId="0" xr:uid="{00000000-0006-0000-0000-0000BB000000}">
      <text>
        <r>
          <rPr>
            <sz val="11"/>
            <rFont val="Calibri"/>
            <family val="2"/>
            <scheme val="minor"/>
          </rPr>
          <t>Observador:
Se deja el mismo precio porque no se cuenta con las especificaciones completas, ni precios referencia</t>
        </r>
      </text>
    </comment>
    <comment ref="G237" authorId="0" shapeId="0" xr:uid="{00000000-0006-0000-0000-0000BC000000}">
      <text>
        <r>
          <rPr>
            <sz val="11"/>
            <rFont val="Calibri"/>
            <family val="2"/>
            <scheme val="minor"/>
          </rPr>
          <t>Observador:
Se deja el mismo precio porque no se cuenta con las especificaciones completas, ni precios referencia</t>
        </r>
      </text>
    </comment>
    <comment ref="G238" authorId="0" shapeId="0" xr:uid="{00000000-0006-0000-0000-0000BD000000}">
      <text>
        <r>
          <rPr>
            <sz val="11"/>
            <rFont val="Calibri"/>
            <family val="2"/>
            <scheme val="minor"/>
          </rPr>
          <t>Observador:
Se deja el mismo precio porque no se cuenta con las especificaciones completas, ni precios referencia</t>
        </r>
      </text>
    </comment>
    <comment ref="G239" authorId="0" shapeId="0" xr:uid="{00000000-0006-0000-0000-0000BE000000}">
      <text>
        <r>
          <rPr>
            <sz val="11"/>
            <rFont val="Calibri"/>
            <family val="2"/>
            <scheme val="minor"/>
          </rPr>
          <t>Observador:
Se deja el mismo precio porque no se cuenta con las especificaciones completas, ni precios referencia</t>
        </r>
      </text>
    </comment>
    <comment ref="G240" authorId="0" shapeId="0" xr:uid="{00000000-0006-0000-0000-0000BF000000}">
      <text>
        <r>
          <rPr>
            <sz val="11"/>
            <rFont val="Calibri"/>
            <family val="2"/>
            <scheme val="minor"/>
          </rPr>
          <t>Observador:
Se actualiza a precio ICCU 2023</t>
        </r>
      </text>
    </comment>
    <comment ref="G241" authorId="0" shapeId="0" xr:uid="{00000000-0006-0000-0000-0000C0000000}">
      <text>
        <r>
          <rPr>
            <sz val="11"/>
            <rFont val="Calibri"/>
            <family val="2"/>
            <scheme val="minor"/>
          </rPr>
          <t>Observador:
Se deja el mismo precio porque no se cuenta con las especificaciones completas, ni precios referencia</t>
        </r>
      </text>
    </comment>
    <comment ref="G242" authorId="0" shapeId="0" xr:uid="{00000000-0006-0000-0000-0000C1000000}">
      <text>
        <r>
          <rPr>
            <sz val="11"/>
            <rFont val="Calibri"/>
            <family val="2"/>
            <scheme val="minor"/>
          </rPr>
          <t>Observador:
Se deja el mismo precio porque no se cuenta con las especificaciones completas, ni precios referencia</t>
        </r>
      </text>
    </comment>
    <comment ref="G245" authorId="0" shapeId="0" xr:uid="{00000000-0006-0000-0000-0000C2000000}">
      <text>
        <r>
          <rPr>
            <sz val="11"/>
            <rFont val="Calibri"/>
            <family val="2"/>
            <scheme val="minor"/>
          </rPr>
          <t>Observador:
Se deja el mismo precio porque no se cuenta con las especificaciones completas, ni precios referencia</t>
        </r>
      </text>
    </comment>
    <comment ref="G246" authorId="0" shapeId="0" xr:uid="{00000000-0006-0000-0000-0000C3000000}">
      <text>
        <r>
          <rPr>
            <sz val="11"/>
            <rFont val="Calibri"/>
            <family val="2"/>
            <scheme val="minor"/>
          </rPr>
          <t>Observador:
Se deja el mismo precio porque no se cuenta con las especificaciones completas, ni precios referencia</t>
        </r>
      </text>
    </comment>
    <comment ref="G249" authorId="0" shapeId="0" xr:uid="{00000000-0006-0000-0000-0000C4000000}">
      <text>
        <r>
          <rPr>
            <sz val="11"/>
            <rFont val="Calibri"/>
            <family val="2"/>
            <scheme val="minor"/>
          </rPr>
          <t>Observador:
Se deja el mismo precio porque no se cuenta con las especificaciones completas, ni precios referencia</t>
        </r>
      </text>
    </comment>
    <comment ref="G252" authorId="0" shapeId="0" xr:uid="{00000000-0006-0000-0000-0000C5000000}">
      <text>
        <r>
          <rPr>
            <sz val="11"/>
            <rFont val="Calibri"/>
            <family val="2"/>
            <scheme val="minor"/>
          </rPr>
          <t>Observador:
Se deja el mismo precio porque no se cuenta con las especificaciones completas, ni precios referencia</t>
        </r>
      </text>
    </comment>
    <comment ref="G260" authorId="0" shapeId="0" xr:uid="{00000000-0006-0000-0000-0000C6000000}">
      <text>
        <r>
          <rPr>
            <sz val="11"/>
            <rFont val="Calibri"/>
            <family val="2"/>
            <scheme val="minor"/>
          </rPr>
          <t>Observador:
Se actualiza a precio ICCU 2023</t>
        </r>
      </text>
    </comment>
    <comment ref="G261" authorId="0" shapeId="0" xr:uid="{00000000-0006-0000-0000-0000C7000000}">
      <text>
        <r>
          <rPr>
            <sz val="11"/>
            <rFont val="Calibri"/>
            <family val="2"/>
            <scheme val="minor"/>
          </rPr>
          <t>Observador:
Se actualiza a precio ICCU 2023</t>
        </r>
      </text>
    </comment>
    <comment ref="G262" authorId="0" shapeId="0" xr:uid="{00000000-0006-0000-0000-0000C8000000}">
      <text>
        <r>
          <rPr>
            <sz val="11"/>
            <rFont val="Calibri"/>
            <family val="2"/>
            <scheme val="minor"/>
          </rPr>
          <t>Observador:
Se actualiza a precio ICCU 2023</t>
        </r>
      </text>
    </comment>
    <comment ref="G266" authorId="0" shapeId="0" xr:uid="{00000000-0006-0000-0000-0000C9000000}">
      <text>
        <r>
          <rPr>
            <sz val="11"/>
            <rFont val="Calibri"/>
            <family val="2"/>
            <scheme val="minor"/>
          </rPr>
          <t>Observador:
Se actualiza a precio ICCU 2023</t>
        </r>
      </text>
    </comment>
    <comment ref="G267" authorId="0" shapeId="0" xr:uid="{00000000-0006-0000-0000-0000CA000000}">
      <text>
        <r>
          <rPr>
            <sz val="11"/>
            <rFont val="Calibri"/>
            <family val="2"/>
            <scheme val="minor"/>
          </rPr>
          <t>Observador:
Se deja el mismo precio porque no se cuenta con las especificaciones completas, ni precios referencia</t>
        </r>
      </text>
    </comment>
    <comment ref="G270" authorId="0" shapeId="0" xr:uid="{00000000-0006-0000-0000-0000CB000000}">
      <text>
        <r>
          <rPr>
            <sz val="11"/>
            <rFont val="Calibri"/>
            <family val="2"/>
            <scheme val="minor"/>
          </rPr>
          <t>Observador:
Se deja el mismo precio porque no se cuenta con las especificaciones completas, ni precios referencia</t>
        </r>
      </text>
    </comment>
    <comment ref="G271" authorId="0" shapeId="0" xr:uid="{00000000-0006-0000-0000-0000CC000000}">
      <text>
        <r>
          <rPr>
            <sz val="11"/>
            <rFont val="Calibri"/>
            <family val="2"/>
            <scheme val="minor"/>
          </rPr>
          <t>Observador:
Se actualiza a precio ICCU 2023</t>
        </r>
      </text>
    </comment>
    <comment ref="G272" authorId="0" shapeId="0" xr:uid="{00000000-0006-0000-0000-0000CD000000}">
      <text>
        <r>
          <rPr>
            <sz val="11"/>
            <rFont val="Calibri"/>
            <family val="2"/>
            <scheme val="minor"/>
          </rPr>
          <t>Observador:
Se actualiza a precio ICCU 2023</t>
        </r>
      </text>
    </comment>
    <comment ref="G273" authorId="0" shapeId="0" xr:uid="{00000000-0006-0000-0000-0000CE000000}">
      <text>
        <r>
          <rPr>
            <sz val="11"/>
            <rFont val="Calibri"/>
            <family val="2"/>
            <scheme val="minor"/>
          </rPr>
          <t>Observador:
Se actualiza a precio ICCU 2023</t>
        </r>
      </text>
    </comment>
    <comment ref="G274" authorId="0" shapeId="0" xr:uid="{00000000-0006-0000-0000-0000CF000000}">
      <text>
        <r>
          <rPr>
            <sz val="11"/>
            <rFont val="Calibri"/>
            <family val="2"/>
            <scheme val="minor"/>
          </rPr>
          <t>Observador:
Se actualiza a precio ICCU 2023</t>
        </r>
      </text>
    </comment>
    <comment ref="G275" authorId="0" shapeId="0" xr:uid="{00000000-0006-0000-0000-0000D0000000}">
      <text>
        <r>
          <rPr>
            <sz val="11"/>
            <rFont val="Calibri"/>
            <family val="2"/>
            <scheme val="minor"/>
          </rPr>
          <t>Observador:
Se actualiza a precio ICCU 2023</t>
        </r>
      </text>
    </comment>
    <comment ref="G276" authorId="0" shapeId="0" xr:uid="{00000000-0006-0000-0000-0000D1000000}">
      <text>
        <r>
          <rPr>
            <sz val="11"/>
            <rFont val="Calibri"/>
            <family val="2"/>
            <scheme val="minor"/>
          </rPr>
          <t>Observador:
Se actualiza a precio ICCU 2023</t>
        </r>
      </text>
    </comment>
    <comment ref="G279" authorId="0" shapeId="0" xr:uid="{00000000-0006-0000-0000-0000D2000000}">
      <text>
        <r>
          <rPr>
            <sz val="11"/>
            <rFont val="Calibri"/>
            <family val="2"/>
            <scheme val="minor"/>
          </rPr>
          <t>Observador:
Se deja el mismo precio porque no se cuenta con las especificaciones completas, ni precios referencia</t>
        </r>
      </text>
    </comment>
    <comment ref="G280" authorId="0" shapeId="0" xr:uid="{00000000-0006-0000-0000-0000D3000000}">
      <text>
        <r>
          <rPr>
            <sz val="11"/>
            <rFont val="Calibri"/>
            <family val="2"/>
            <scheme val="minor"/>
          </rPr>
          <t>Observador:
Se deja el mismo precio porque no se cuenta con las especificaciones completas, ni precios referencia</t>
        </r>
      </text>
    </comment>
    <comment ref="G281" authorId="0" shapeId="0" xr:uid="{00000000-0006-0000-0000-0000D4000000}">
      <text>
        <r>
          <rPr>
            <sz val="11"/>
            <rFont val="Calibri"/>
            <family val="2"/>
            <scheme val="minor"/>
          </rPr>
          <t>Observador:
Se actualiza a precio ICCU 2023</t>
        </r>
      </text>
    </comment>
    <comment ref="A282" authorId="0" shapeId="0" xr:uid="{00000000-0006-0000-0000-0000D5000000}">
      <text>
        <r>
          <rPr>
            <sz val="11"/>
            <rFont val="Calibri"/>
            <family val="2"/>
            <scheme val="minor"/>
          </rPr>
          <t>Observador:
El precio corresponde al precio ICCU para caja + precio para marco tapa</t>
        </r>
      </text>
    </comment>
    <comment ref="G282" authorId="0" shapeId="0" xr:uid="{00000000-0006-0000-0000-0000D6000000}">
      <text>
        <r>
          <rPr>
            <sz val="11"/>
            <rFont val="Calibri"/>
            <family val="2"/>
            <scheme val="minor"/>
          </rPr>
          <t>Observador:
Se actualiza a precio ICCU 2023</t>
        </r>
      </text>
    </comment>
    <comment ref="G283" authorId="0" shapeId="0" xr:uid="{00000000-0006-0000-0000-0000D7000000}">
      <text>
        <r>
          <rPr>
            <sz val="11"/>
            <rFont val="Calibri"/>
            <family val="2"/>
            <scheme val="minor"/>
          </rPr>
          <t>Observador:
Se deja el mismo precio porque no se cuenta con las especificaciones completas, ni precios referencia</t>
        </r>
      </text>
    </comment>
    <comment ref="G284" authorId="0" shapeId="0" xr:uid="{00000000-0006-0000-0000-0000D8000000}">
      <text>
        <r>
          <rPr>
            <sz val="11"/>
            <rFont val="Calibri"/>
            <family val="2"/>
            <scheme val="minor"/>
          </rPr>
          <t>Observador:
Se actualiza a precio ICCU 2023</t>
        </r>
      </text>
    </comment>
    <comment ref="G285" authorId="0" shapeId="0" xr:uid="{00000000-0006-0000-0000-0000D9000000}">
      <text>
        <r>
          <rPr>
            <sz val="11"/>
            <rFont val="Calibri"/>
            <family val="2"/>
            <scheme val="minor"/>
          </rPr>
          <t>Observador:
Se actualiza a precio ICCU 2023</t>
        </r>
      </text>
    </comment>
    <comment ref="G286" authorId="0" shapeId="0" xr:uid="{00000000-0006-0000-0000-0000DA000000}">
      <text>
        <r>
          <rPr>
            <sz val="11"/>
            <rFont val="Calibri"/>
            <family val="2"/>
            <scheme val="minor"/>
          </rPr>
          <t>Observador:
Se deja el mismo precio porque no se cuenta con las especificaciones completas, ni precios referencia</t>
        </r>
      </text>
    </comment>
    <comment ref="G287" authorId="0" shapeId="0" xr:uid="{00000000-0006-0000-0000-0000DB000000}">
      <text>
        <r>
          <rPr>
            <sz val="11"/>
            <rFont val="Calibri"/>
            <family val="2"/>
            <scheme val="minor"/>
          </rPr>
          <t>Observador:
Se deja el mismo precio porque no se cuenta con las especificaciones completas, ni precios referencia</t>
        </r>
      </text>
    </comment>
    <comment ref="G288" authorId="0" shapeId="0" xr:uid="{00000000-0006-0000-0000-0000DC000000}">
      <text>
        <r>
          <rPr>
            <sz val="11"/>
            <rFont val="Calibri"/>
            <family val="2"/>
            <scheme val="minor"/>
          </rPr>
          <t>Observador:
Se deja el mismo precio porque no se cuenta con las especificaciones completas, ni precios referencia</t>
        </r>
      </text>
    </comment>
    <comment ref="G290" authorId="0" shapeId="0" xr:uid="{00000000-0006-0000-0000-0000DD000000}">
      <text>
        <r>
          <rPr>
            <sz val="11"/>
            <rFont val="Calibri"/>
            <family val="2"/>
            <scheme val="minor"/>
          </rPr>
          <t>Observador:
Se deja el mismo precio porque no se cuenta con las especificaciones completas, ni precios referencia</t>
        </r>
      </text>
    </comment>
    <comment ref="G291" authorId="0" shapeId="0" xr:uid="{00000000-0006-0000-0000-0000DE000000}">
      <text>
        <r>
          <rPr>
            <sz val="11"/>
            <rFont val="Calibri"/>
            <family val="2"/>
            <scheme val="minor"/>
          </rPr>
          <t>Observador:
Se deja el mismo precio porque no se cuenta con las especificaciones completas, ni precios referencia</t>
        </r>
      </text>
    </comment>
    <comment ref="G296" authorId="0" shapeId="0" xr:uid="{00000000-0006-0000-0000-0000DF000000}">
      <text>
        <r>
          <rPr>
            <sz val="11"/>
            <rFont val="Calibri"/>
            <family val="2"/>
            <scheme val="minor"/>
          </rPr>
          <t>Observador:
Se deja el mismo precio porque no se cuenta con las especificaciones completas, ni precios referencia</t>
        </r>
      </text>
    </comment>
    <comment ref="G300" authorId="0" shapeId="0" xr:uid="{00000000-0006-0000-0000-0000E0000000}">
      <text>
        <r>
          <rPr>
            <sz val="11"/>
            <rFont val="Calibri"/>
            <family val="2"/>
            <scheme val="minor"/>
          </rPr>
          <t>Observador:
Se deja el mismo precio porque no se cuenta con las especificaciones completas, ni precios referencia</t>
        </r>
      </text>
    </comment>
    <comment ref="G301" authorId="0" shapeId="0" xr:uid="{00000000-0006-0000-0000-0000E1000000}">
      <text>
        <r>
          <rPr>
            <sz val="11"/>
            <rFont val="Calibri"/>
            <family val="2"/>
            <scheme val="minor"/>
          </rPr>
          <t>Observador:
Se deja el mismo precio porque no se cuenta con las especificaciones completas, ni precios referencia</t>
        </r>
      </text>
    </comment>
    <comment ref="G302" authorId="0" shapeId="0" xr:uid="{00000000-0006-0000-0000-0000E2000000}">
      <text>
        <r>
          <rPr>
            <sz val="11"/>
            <rFont val="Calibri"/>
            <family val="2"/>
            <scheme val="minor"/>
          </rPr>
          <t>Observador:
Se deja el mismo precio porque no se cuenta con las especificaciones completas, ni precios referencia</t>
        </r>
      </text>
    </comment>
  </commentList>
</comments>
</file>

<file path=xl/sharedStrings.xml><?xml version="1.0" encoding="utf-8"?>
<sst xmlns="http://schemas.openxmlformats.org/spreadsheetml/2006/main" count="1251" uniqueCount="348">
  <si>
    <t>REF ICCU 2023</t>
  </si>
  <si>
    <t>PRESUPUESTO CUBIERTA EN PATIO CENTRAL UNIVERSIDAD DE CUNDINAMARCA</t>
  </si>
  <si>
    <t>El color amarillo corresponde al precio del presupuesto 2022 actualizado con un IPC 13.12% para 2023, se deja por no contar con bases de datos de precios referencia</t>
  </si>
  <si>
    <t>MOSQUERA</t>
  </si>
  <si>
    <t>N°</t>
  </si>
  <si>
    <t>DESCRIPCIÓN</t>
  </si>
  <si>
    <t>UN</t>
  </si>
  <si>
    <t>CANTIDAD</t>
  </si>
  <si>
    <t>VALOR UNITARIO</t>
  </si>
  <si>
    <t>VALOR TOTAL</t>
  </si>
  <si>
    <t>ÍTEM</t>
  </si>
  <si>
    <t>PRECIO</t>
  </si>
  <si>
    <t>1. PRELIMINARES</t>
  </si>
  <si>
    <t xml:space="preserve">C 1.2 </t>
  </si>
  <si>
    <t>Campamento de obra 9 m2</t>
  </si>
  <si>
    <t>un</t>
  </si>
  <si>
    <t>C 1.41</t>
  </si>
  <si>
    <t>Localización y replanteo</t>
  </si>
  <si>
    <t>m2</t>
  </si>
  <si>
    <t>2. DESCAPOTES Y EXCAVACIONES</t>
  </si>
  <si>
    <t>ND</t>
  </si>
  <si>
    <t>corte en placa maciza con maquina</t>
  </si>
  <si>
    <t>ml</t>
  </si>
  <si>
    <t>Los demás precios fueron actualizados con base en la cartilla de precios ICCU para los Municipios de Mosquera, caso Bogotá y Ricaurte, caso Sede Plenosol</t>
  </si>
  <si>
    <t>C 1.22</t>
  </si>
  <si>
    <t>demolicion placa maciza 0.20 m</t>
  </si>
  <si>
    <t>C 16.4</t>
  </si>
  <si>
    <t>Excavación manual material común 0.60</t>
  </si>
  <si>
    <t>m3</t>
  </si>
  <si>
    <t>C 2.5</t>
  </si>
  <si>
    <t>impermeabilizacion integral mortero xipex</t>
  </si>
  <si>
    <t>3. CIMIENTOS</t>
  </si>
  <si>
    <t>U 2.6</t>
  </si>
  <si>
    <t>Recebo compactado B-200 mecanicamente</t>
  </si>
  <si>
    <t>El alambre negro no se considera una actividad de obra, es un insumo, no se contempla</t>
  </si>
  <si>
    <t>C 2.8</t>
  </si>
  <si>
    <t>Zapatas de cimentación concreto de 3000 psi</t>
  </si>
  <si>
    <t>C 4.22</t>
  </si>
  <si>
    <t>Acero de refuerzo de 60.000 psi (vigas cimentación, zapatas)</t>
  </si>
  <si>
    <t>kg</t>
  </si>
  <si>
    <t>Alambre negro No. 18</t>
  </si>
  <si>
    <t>C 8.2</t>
  </si>
  <si>
    <t>Concreto 3500 psi</t>
  </si>
  <si>
    <t>C 4.3</t>
  </si>
  <si>
    <t>Columnas en concreto reforzado 40x40 de 3000 psi según diseño</t>
  </si>
  <si>
    <t>4. ESTRUCTURAS</t>
  </si>
  <si>
    <t>C 10.24</t>
  </si>
  <si>
    <t>gl</t>
  </si>
  <si>
    <t>C 7.40</t>
  </si>
  <si>
    <t>Cubierta en policarbonato alveolar</t>
  </si>
  <si>
    <t>C 7.38</t>
  </si>
  <si>
    <t>Canal en lamina galvanizada CAL. 22; DS=90</t>
  </si>
  <si>
    <t>C 11.3</t>
  </si>
  <si>
    <t>Bajante pvc aguas lluvias 3"</t>
  </si>
  <si>
    <t>5. MAMPOSTERÍA</t>
  </si>
  <si>
    <t>Limpieza hidrófugo</t>
  </si>
  <si>
    <t>C 5.47</t>
  </si>
  <si>
    <t>Remate en ladrillo prensado</t>
  </si>
  <si>
    <t>6. PINTURAS</t>
  </si>
  <si>
    <t>C 18.2</t>
  </si>
  <si>
    <t>Anticorrosivo sobre lamina lineal</t>
  </si>
  <si>
    <t>C 18.8</t>
  </si>
  <si>
    <t>Esmalte sobre lamina lineal</t>
  </si>
  <si>
    <t>7. RED ELECTRICA NORMAL (A TODO COSTO)</t>
  </si>
  <si>
    <t>C 12.9</t>
  </si>
  <si>
    <t>Salida toma doble pvc completa</t>
  </si>
  <si>
    <t>C 12.2</t>
  </si>
  <si>
    <t>Salida lampara toma pvc completa</t>
  </si>
  <si>
    <t>C 12.13</t>
  </si>
  <si>
    <t>Tablero 4 circuitos incluye tacos</t>
  </si>
  <si>
    <t>C 12.16</t>
  </si>
  <si>
    <t>Tuberia pvc conduit 1/2"</t>
  </si>
  <si>
    <t>Luminaria redonda LED</t>
  </si>
  <si>
    <t>8. ASEO</t>
  </si>
  <si>
    <t>C 1.45</t>
  </si>
  <si>
    <t>Retiro de sobrantes a una distancia de 5 km incluye cargue</t>
  </si>
  <si>
    <t>UAEOS</t>
  </si>
  <si>
    <t>Aseo general del área intervenida</t>
  </si>
  <si>
    <t xml:space="preserve"> </t>
  </si>
  <si>
    <t>CONSOLIDADO CUBIERTA</t>
  </si>
  <si>
    <t xml:space="preserve"> SEDE BOGOTÁ MANTENIMIENTO</t>
  </si>
  <si>
    <t>DESCRIPCION</t>
  </si>
  <si>
    <t>CUBIERTA SEDES</t>
  </si>
  <si>
    <t>C 7.37</t>
  </si>
  <si>
    <t>Suministro e instalación de bajante aguas lluvias de 4" en lamina calibre 24  Incluye imprimante y pintura en esmalte</t>
  </si>
  <si>
    <t>suministro e instalación de canal aguas lluvias en lamina calibre 24 Incluye imprimante y pintura en esmalte</t>
  </si>
  <si>
    <t>Mantenimiento de canales de aguas lluvias en lamina, incluye soldadura en juntas, aplicación de sellantes epoxicos, cambio de pizas oxidadas, cambio de soportes que la sostienen,  lijada y pintada.</t>
  </si>
  <si>
    <t>Acomodación y amarre de teja de gres existente o similar</t>
  </si>
  <si>
    <t>Suministro y cambio tejas rotas de gres existente o similar</t>
  </si>
  <si>
    <t>Impermeabilización de cubierta de teja de gres incluye retiro de teja existente, impermeabilización con manto impermeabilizante, pegado al calor, retiro de manto existente, imprimación con emulsión, acabado con pintura bituminosa M2, acomodación nuevamente de la teja y todos los elementos para su correcto funcionamiento.</t>
  </si>
  <si>
    <t>C 11.4</t>
  </si>
  <si>
    <t>Suministro e instalación de Bajantes aguas lluvias de 4" en PVC</t>
  </si>
  <si>
    <t>Impermeabilización cubierta de fibrocemento, con sistema de manto en frio, incluye la tela, producto epoxico para impermeabilizar y todos los elementos para su correcto funcionamiento</t>
  </si>
  <si>
    <t>Suministro e instalación de manto impermeabilizante Peso: 4,5 Kg/m2, Medidas: 10 m x 1 m, Espesor en mm: 4, 5°C (41°F), Flexibilidad en frío Resistencia a la tracción (Máx. -100 N/50mm tolerancia): 800, Elongación (Máx.- 20% tolerancia): 37 %, Punzonamiento estático (base concreto): PS3 (1), Absorción de agua: 0,5% Max., Pérdidas por calentamiento: 1% Max. Pegado al calor,
incluye corte y retiro de manto existente, imprimación con emulsión, y acabado con pintura bituminosa</t>
  </si>
  <si>
    <t>C 7.34</t>
  </si>
  <si>
    <t>Suministro e instalación de flanches en lamina calibre 24, incluye sellado con producto epoxico y embebido en muro</t>
  </si>
  <si>
    <t>C 7.22</t>
  </si>
  <si>
    <t>Suministro e instalación de teja en fibrocemento (incluye retiro de la existente)</t>
  </si>
  <si>
    <t>C 15.4</t>
  </si>
  <si>
    <t>Cielo raso fibra de vidrio</t>
  </si>
  <si>
    <t>C 15.5</t>
  </si>
  <si>
    <t>Cielo raso en driwall con acabado en vinilo tipo 1</t>
  </si>
  <si>
    <t>Cielo raso en superboard con acabado en vinilo tipo 1</t>
  </si>
  <si>
    <t>LABORATORIO CENTRAL</t>
  </si>
  <si>
    <t>C 18.26</t>
  </si>
  <si>
    <t>Pintura epóxica en muros Incluye resanes y pintura del sócalo en esmalte.</t>
  </si>
  <si>
    <t>Pintura vinilo tipo 1 Muros y techos  (incluye resane y pintura de sócalo en esmalte)</t>
  </si>
  <si>
    <t>Mantenimiento de puertas de vidrio de acceso a los laboratorios incluye desmonte, monte, resanes de piso  y cambio de accesorios para su correcto funcionamiento</t>
  </si>
  <si>
    <t>und</t>
  </si>
  <si>
    <t>Revisión identificación y corrección de fugas en la red de gas de los laboratorios, incluye el cambio de accesorios en mal estado.</t>
  </si>
  <si>
    <t>Mantenimiento de mecheros, incluye cambio de accesorios dañados y mangueras de alta presión</t>
  </si>
  <si>
    <t>Suministro  e instalación de mecheros incluye manguera de alta presión</t>
  </si>
  <si>
    <t>Suministro e instalación de piso en vinilo con espesor de 2 mm, de tráfico pesado,  resistente a la abrasión, resistente a   productos   químicos   de   laboratorios,   con   uniones termosoldadas,  incluye  el  alistado  del  piso  con  base, zócalo en media caña en el mismo material y transiciones en las puertas</t>
  </si>
  <si>
    <t>Vicerrectoría de Investigación</t>
  </si>
  <si>
    <t>C 5.13</t>
  </si>
  <si>
    <t>Muro a doble cara en superboard con acabado en vinilo tipo 1</t>
  </si>
  <si>
    <t>Suministro e instalación de cielo raso en superboard, incluye estructura para soportarlo y acabado en vinilo tipo 1</t>
  </si>
  <si>
    <t>C 18.23</t>
  </si>
  <si>
    <t>C 12.3</t>
  </si>
  <si>
    <t>Suministro, instalación de salida de iluminación, incluye tubería EMT de 1/2", tubería, accesorios, aparatos, regata, resanes, conductor calibre 12 awg, thwn/thhw, hilo de continuidad, cajas galvanizado. con tapa, conectores, aparatos, regata y resanes</t>
  </si>
  <si>
    <t>Suministro e instalación de lámpara de 60 x 60 con panel Led. Potencia: (+/-10%) 41 W, Ángulo: del haz 110º, Flujo luminos: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t>
  </si>
  <si>
    <t>Desmonte y monte de canaleta de puntos de red anclada al muro</t>
  </si>
  <si>
    <t>Suministro, instalación de salida de interruptor, incluye tubería conduit tipo pvc de 1/2", tubería, accesorios, aparatos, regata, resanes. conductor calibre 12 awg, thwn/thhw, hilo de continuidad, cajas galvanizado. con tapa, conectores, aparatos, regata y resanes,</t>
  </si>
  <si>
    <t>Suministro e instalación de puntos de red de cableado estructurado:
Salida de Datos en Cable UTP cat 6 Cable UTP Cat 6
Patch Cord 3 metros categoría 6
Face plate sencillo o doble (depende la ubicación) Tracjack categoría 6 RJ45
Marcación de puntos de red (datos eléctrico) Certificación de puntos de cableado de datos Canaleta Metálica de 12 x 5 cm con división pintura electrostática  color por definir</t>
  </si>
  <si>
    <t>Suministro e instalación de puntos eléctricos Regulados,  Cable 3x12 y toma polo a tierra</t>
  </si>
  <si>
    <t>CANALETA METALICA CON TAPA Y SOPORTES DE
FIJACION A LA ESTRUCTURA DE 40 X 5 CMTS, CALIBRE 20</t>
  </si>
  <si>
    <t>Certificación de puntos en categoría 6</t>
  </si>
  <si>
    <t>Área de Egresados</t>
  </si>
  <si>
    <t>Oficina de Relaciones interinstitucionales</t>
  </si>
  <si>
    <t>Pintura vinilo tipo 1 Muros y techos (incluye resane y pintura de sócalo en esmalte)</t>
  </si>
  <si>
    <t>CANALETA METALICA CON TAPA Y SOPORTES DE FIJACION A LA ESTRUCTURA DE 40 X 5 CMTS, CALIBRE 20</t>
  </si>
  <si>
    <t>Subdirección de educación Virtual</t>
  </si>
  <si>
    <t>Suministro e instalación de cielo raso en superboard,
incluye estructura para soportarlo y acabado en vinilo tipo 1</t>
  </si>
  <si>
    <t>Área Centro de idiomas</t>
  </si>
  <si>
    <t>Desmonte de muro existente incluye retiro de escombros</t>
  </si>
  <si>
    <t>Desmonte y monte de canaleta de puntos de red anclada la muero</t>
  </si>
  <si>
    <t>Suministro, instalación de salida de interruptor, incluye tubería conduit tipo pvc de 1/2", tubería, accesorios, aparatos, regata, resanes. conductor calibre 12 awg, thwn/thhw, hilo de continuidad, cajas galvanizado. con tapa, conectores.</t>
  </si>
  <si>
    <t>Almacén</t>
  </si>
  <si>
    <t>Suministro e instalación de reja metálica tipo bancaria</t>
  </si>
  <si>
    <t>Suministro e instalación de piso pvc tipo laminado trafico pesado incluye guardaescobas y todos los elementos para su correcto funcionamiento</t>
  </si>
  <si>
    <t>Suministro e instalación de puntos de red de cableado estructurado: Salida de Datos en Cable UTP cat 6Cable UTP Cat 6Patch Cord 3 metros categoría 6Face plate sencillo o doble (depende la ubicación)Tracjack categoría 6 RJ45 Marcación de puntos de red (datos eléctrico)Certificación de puntos de cableado de datosCanaleta Metálica de 12 x 5 cm con división pintura electrostática color por definir</t>
  </si>
  <si>
    <t>Oficina de las TIC</t>
  </si>
  <si>
    <t>Suministro e instalación de Puerta abatible entamborada ancho de 0,70 a ,090 m alto 2 m, enchapada en fórmica con cerradura, incluye marco en lámina collrolled, calibre 18 pintura electrostática.</t>
  </si>
  <si>
    <t>Programa de Construcción</t>
  </si>
  <si>
    <t>Mantenimiento de piso en madera, incluye, desmote de piso laminado y machimbre de piso, arreglo de viga en madera, cambio de piezas dañadas cambio por perlines metálicos de 4*8 instalación de piso laminado similar al
existente y todos los elementos para su correcto funcionamiento</t>
  </si>
  <si>
    <t>Desmonte de mueble empotrado</t>
  </si>
  <si>
    <t>Pintura</t>
  </si>
  <si>
    <t>Pintura vinilo tipo 1 para fachada  coraza (incluye resane y limpieza con lavado Hidrofugado)</t>
  </si>
  <si>
    <t>C 18.9</t>
  </si>
  <si>
    <t>Pintura esmalte carpintería metálica (incluye lijada y base anticorrosivo)</t>
  </si>
  <si>
    <t>Pintura esmalte cubierta cara interna teja en
fibrocemento (incluye limpieza de material desprendido y base imprimante)</t>
  </si>
  <si>
    <t>ZONAS COMUNES SEDE PRINCIPAL</t>
  </si>
  <si>
    <t>piso en concreto 3000 psi de 0,10 de espesor, incluye demolición de anden existente, recebo compactado de
0.10 m de espesor, refuerzo con malla electrosoldada de 0,15 * 0,15 en 6 mm</t>
  </si>
  <si>
    <t>M2</t>
  </si>
  <si>
    <t>Suministro e instalación de bandas antideslizantes fundido de 5 cm con resinas poliméricas y granos de
carburo de silicio calibre 36 con fotoluminiscencia de 6 horas</t>
  </si>
  <si>
    <t>Suministro e instalación baranda en tubo de aguas negras imprimada con anticorrosivo y acabado final en esmalte, similar y según muestra instalada en las instalaciones de la universidad</t>
  </si>
  <si>
    <t>Suministro e instalación baranda en tubo en acero inoxidable similar y según  muestra instalada en las instalaciones de la universidad</t>
  </si>
  <si>
    <t>Suministro e instalación de enchape tipo mayólica formato y color similar al existente, incluye retiro del existente y nivelación de superficie.</t>
  </si>
  <si>
    <t>C 3.6
C 10.5</t>
  </si>
  <si>
    <t>Caja de inspección de 80 x 80 x 1 para aguas negras incluye tapa     en     concreto     con     marco     metálico,     pañete impermeabilizado y cañuelas.</t>
  </si>
  <si>
    <t>Suministro  e  instalación  de  tableta  en  gres,  incluye
demolición  de  la  existente,  alistado  de  piso  y  retiro  de escombros.</t>
  </si>
  <si>
    <t>SEDE TRES FACULTAD DE DERECHO</t>
  </si>
  <si>
    <t>Limpieza lavado hidrófugo de fachada en piedra, ladrillo, concreto etc. Incluye tratamiento retiro de grafitis en ladrillo piedra concreto</t>
  </si>
  <si>
    <t>Pintura vinilo tipo 1 Muros y techos  (incluye resane)  y pintura de guardaescobas en esmalte</t>
  </si>
  <si>
    <t>SEDE CUATRO FACULTAD DE INGENIERIA Y ARQ.</t>
  </si>
  <si>
    <t>Suministro e instalación de divisiones de baño en acero inoxidable, calibre 20 , tráfico alto, elaborada en láminas conformadas por paneles tipo sanduche con estructura interior en polímero inyectado de alta densidad y tubería cuadrada de 1" galvanizada. Los paneles son totalmente lisos en acabado satinado externo #4, herrajes en acero inoxidable deben constar de tres piezas puerta, paral y tabique. ancladas a piso y con sistema de nivelación mecánico</t>
  </si>
  <si>
    <t>SEDE SEIS ANA RESTREPO DEL CORRAL</t>
  </si>
  <si>
    <t>Suministro e instalación de enchape cerámico antideslizante, patio, formato y color similar al existente, incluye retiro del existente y nivelación de superficie.</t>
  </si>
  <si>
    <t>SEDE 2 CURSOS DE EXTENSION</t>
  </si>
  <si>
    <t>Pintura vinilo tipo 1 para fachada coraza (incluye resane y limpieza con lavado Hidrofugado)</t>
  </si>
  <si>
    <t>Pintura vinilo tipo 1 Muros y techos  (incluye resane)  y pintura de sócalo en esmalte</t>
  </si>
  <si>
    <t>MANTENIMIENTO ELECTRICO</t>
  </si>
  <si>
    <t>Suministro e instalación de Tablero Eléctrico tipo cofre para intemperie 12 circuitos y todos loe elementos para su correcto funcionamiento</t>
  </si>
  <si>
    <t>Suministro e instalación Acometida Eléctrica Bifásica desde punto de conexión caja derivación situada a una altura 5 metros aproximada instalación en 2N4FASE+1N4NEUTRO +1N6TIERRA incluye accesorios para su correcto funcionamiento.</t>
  </si>
  <si>
    <t>ML</t>
  </si>
  <si>
    <t>Suministro e instalación de Tubería EMT de 1-", incluye todos los elementos y accesorios necesarios para su correcto montaje y funcionamiento.</t>
  </si>
  <si>
    <t>Suministro e instalación de salida para tomacorriente para intemperie bifásica con polo a tierra, para 1000 w 110 voltios en muro. incluye tubería conduit tipo EMT de 1/2" (excepto donde se indique), accesorios, aparatos, regata, resanes.
conductor calibre 12 awg, thwn/thhw, hilo de continuidad, cajas galvanizado.</t>
  </si>
  <si>
    <t>Suministro  e  instalación  de  reflectores  LED  200  w  luz blanca, para intemperie incluye salida eléctrica y todos los elementos para su correcto funcionamiento</t>
  </si>
  <si>
    <t>Suministro e instalación de lámpara Led redonda  de 18 w Potencia: (+/-10%) 41 W, Ángulo: del haz 110º, Flujo luminos: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</si>
  <si>
    <t>Suministro e instalación de lámpara de 0.30 x 1.20 con panel Led. Potencia: (+/-10%) 41 W, Ángulo: del haz 110º, Flujo luminos: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</si>
  <si>
    <t>Suministro e instalación de lámpara de 60 x 60 con panel Led. Potencia: (+/-10%) 41 W, Ángulo: del haz 110º, Flujo luminos: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</si>
  <si>
    <t>PUESTA A TIERRA AREA SECTOR 1</t>
  </si>
  <si>
    <t>Suministro e instalación de Barraje de puesta a tierra TGB</t>
  </si>
  <si>
    <t>Suministro e instalación de Barraje de puesta a tierra Horizontal para Rack</t>
  </si>
  <si>
    <t>Suministro e instalación de Conectores de compresión tipo C en cobre, para cable 2/0  AWG</t>
  </si>
  <si>
    <t>Suministro e instalación de Conectores de compresión tipo C en cobre, para cable 6 AWG</t>
  </si>
  <si>
    <t>Suministro e instalación de  Cable # 6 AWG</t>
  </si>
  <si>
    <t>Suministro e instalación de  Cable 2/0 AWG</t>
  </si>
  <si>
    <t>C 12.20</t>
  </si>
  <si>
    <t>Suministro e instalación de varilla cooperwell de 5/8 x 2,4 mts</t>
  </si>
  <si>
    <t>Suministro e instalación Caja inspección conformidad RETIE para polo a tierra, incluye marco y tapa</t>
  </si>
  <si>
    <t>Suministro e instalación de soldadura exotérmica</t>
  </si>
  <si>
    <t>PUESTA A TIERRA AREA SECTOR 2</t>
  </si>
  <si>
    <t>Suministro e instalación Caja inspección conformidad RETIE para polo a tierra, incluye marco
y tapa</t>
  </si>
  <si>
    <t>Ventanería</t>
  </si>
  <si>
    <t>Suministro e instalación ventanearía en aluminio con vidrio incoloro de 4 mm según diseño</t>
  </si>
  <si>
    <t>Suministro e instalación de espejo 3 mm</t>
  </si>
  <si>
    <t>HIDRO SANIRARIO</t>
  </si>
  <si>
    <t>sumisito e instalación de tubería PVC de aguas negras de 4" incluye demolición de piso en cerámica y placa en concreto, y resane nuevamente de los elementos demolidos cerámica similar a la existente, desmonte y monte de aparatos sanitarios con sus salidas</t>
  </si>
  <si>
    <t>Parqueadero</t>
  </si>
  <si>
    <t>Reparcheo de parqueadero en pavimento con rodadura asfáltica con un espesor de 0.8 mm incluye suministro, instalación, compactación, de rodadura asfáltica tipo MCD, excavación con maquina, colcho de recebo compactado al 95% B 400 de espesor de 20 cm tipo Invias, aplicación de emulsión asfalta tica</t>
  </si>
  <si>
    <t>SUBTOTAL MANTENIMIENTO SEDE BOGOTA</t>
  </si>
  <si>
    <t>PRECIO REFERENCIA ICCU RICAURTE</t>
  </si>
  <si>
    <t>SEDE PLENOSOL</t>
  </si>
  <si>
    <t>PISCINA DE LOS MANGOS</t>
  </si>
  <si>
    <t>C 14.2</t>
  </si>
  <si>
    <t>Suministro e instalación de enchape cerámico, en pared de piscina, formato y color similar al existente, incluye retiro del   existente   y   nivelación   de   superficie   con   mortero impermeabilizado.</t>
  </si>
  <si>
    <t>C 14.1</t>
  </si>
  <si>
    <t>Suministro     e     instalación     de     enchape     cerámico antideslizante, en playa de piscina, formato y color similar al  existente,  incluye  retiro  del  existente  y  nivelación  de superficie.</t>
  </si>
  <si>
    <t>Pintura esmalte carpintería metálica (incluye anticorrosivo y lijada).</t>
  </si>
  <si>
    <t>Pintura vinilo tipo 1 techos muros (Incluye resanes y pintura del sócalo en esmalte.)</t>
  </si>
  <si>
    <t>PISCINA DEL CAUCHO</t>
  </si>
  <si>
    <t>Rompeolas  en  grano  semipulido  tipo  playa  de  L=0,30  m con bordillo superior h=0,05 m incluye refuerzo, dilatación en aluminio y demolición del existente.</t>
  </si>
  <si>
    <t>ZONA SOCIAL</t>
  </si>
  <si>
    <t>C 18.24</t>
  </si>
  <si>
    <t>Pintura vinilo tipo 1 muros  (Incluye resanes y pintura del sócalo en esmalte.)</t>
  </si>
  <si>
    <t>C 18.11</t>
  </si>
  <si>
    <t>Pintura en barniz elementos en madera incluye alistado.</t>
  </si>
  <si>
    <t>Suministro e instalación de policarbonato para cubierta, incluye todos los accesorios para su correcto
funcionamiento,  desmonte del existente y retiro de escombros</t>
  </si>
  <si>
    <t>C 7.33</t>
  </si>
  <si>
    <t>TRABAJOS EXTERIORES</t>
  </si>
  <si>
    <t>Suministro e instalación de cerca en poste de concreto de 2 mts. Distanciados a 1.20 mts., Ancho y largo 10 cm. con cuatro cinco línea de alambre de puas calibre 12.5 con recubrimiento en zinc, incluye todos los casorios para su correcto funcionamiento.</t>
  </si>
  <si>
    <t>Vinilo  tipo  1,  coraza,  para  portería y  muro  de  entrada incluye resanes.</t>
  </si>
  <si>
    <t>Caja de inspección de 80 x 80 x 1 para aguas negras incluye tapa en concreto con marco metálico, pañete impermeabilizado y cañuelas.</t>
  </si>
  <si>
    <t>Suministro e  instalación  de Letrero  entrada  principal  de 8.80 m x 0.90 m en lona con protección para intemperie, según arte de la Universidad</t>
  </si>
  <si>
    <t>Suministro  e  instalación  de  policarbonato  para  cubierta, portería,  incluye  todos  los  accesorios  para  su  correcto funcionamiento, desmonte del existente y retiro de escombros.</t>
  </si>
  <si>
    <t>C 14.25</t>
  </si>
  <si>
    <t>Mantenimiento  general  de  poste  de  luminaria, incluye, pintura,  cristal,  bombillo  ahorrador  entre  80  y  100  w, conductores, y demás accesorios para su correcto funcionamiento.</t>
  </si>
  <si>
    <t>Mantenimiento general de poste de luminaria, LED, incluye, pintura, conductores, y demás accesorios para sí correcto funcionamiento.</t>
  </si>
  <si>
    <t>Suministro e instalación de reflectores LED 200 w luz
blanca, para intemperie incluye salida eléctrica y todos los elementos para su correcto funcionamiento</t>
  </si>
  <si>
    <t>V 6.5</t>
  </si>
  <si>
    <t>Rocería, incluye retiro y disposición final de desechos</t>
  </si>
  <si>
    <t>Recebo compactado al 95% B 600de espesor de 20 cm tipo Invias, incluye nivelación y excavación</t>
  </si>
  <si>
    <t>Poda de arboles con altura menor o igual de 20 m, incluye retiro y disposición final de desechos</t>
  </si>
  <si>
    <t>CABAÑAS</t>
  </si>
  <si>
    <t>Suministro e instalación de flanches en lamina calibre 24, incluye sellado con producto epóxido y embebido en muro, imprimado y pintado en esmalte</t>
  </si>
  <si>
    <t>Manteniendo de flanche incluye Suministro e instalación de producto sellante resistente a la intemperie</t>
  </si>
  <si>
    <t>Pintura esmalte carpintería metálica (ventanas interior y exterior), (incluye anticorrosivo y lijada).</t>
  </si>
  <si>
    <t>Vinilo  tipo  1,  coraza,  para  portería  y  muro  de  entrada incluye resanes.</t>
  </si>
  <si>
    <t>Suministro  e  instalación  de  angeo  de  ventanas,  incluye marco en aluminio.</t>
  </si>
  <si>
    <t>Suministro e instalación de teja termoacústica similar a la existente,  incluye  todos  los  elementos  para  su  correcto funcionamiento y retiro de la existente.</t>
  </si>
  <si>
    <t>SUBTOTAL SEDE PLENOSOL</t>
  </si>
  <si>
    <t>SUBTOTAL CUBIERTA</t>
  </si>
  <si>
    <t>SUBTOTAL SEDE BOGOTA</t>
  </si>
  <si>
    <t>SUBTOTAL</t>
  </si>
  <si>
    <t>ADMINISTRACION</t>
  </si>
  <si>
    <t>IMPREVISTOS</t>
  </si>
  <si>
    <t>UTILIDAD</t>
  </si>
  <si>
    <t>IVA SOBRE UTILIDAD</t>
  </si>
  <si>
    <t>TOTAL</t>
  </si>
  <si>
    <t>Se sugiere cambiar el nombre del capitulo por apoyos</t>
  </si>
  <si>
    <t>apropiado el comentario</t>
  </si>
  <si>
    <t>CANALETA METALICA CON TAPA Y SOPORTES DE
FIJACION A LA ESTRUCTURA DE 20 ctms X 5 ctms., CALIBRE 20</t>
  </si>
  <si>
    <t>Observación Comentario</t>
  </si>
  <si>
    <t>Se sugiere eliminar este nombre de capitulo y dejar los ítem en preliminares</t>
  </si>
  <si>
    <t>Se sugiere cambiar el nombre de zapata por apoyos que sean apoyos de menos dimensión y 3500 psi</t>
  </si>
  <si>
    <t>Se sugiere retirar el ítem</t>
  </si>
  <si>
    <t xml:space="preserve">Se sugiere describir el ítem así: Suministro e instalación de estructura columnas en tubería aguas negras 2", 3", 4" y estructura cubierta en tubería aguas negras 3" y 2",  imprimada con anticorrosivo y acabado final en esmalte similar a la existente debe cubrir un área de 12,5 * 5,50 mts., incluye todos los elementos para su correcto funcionamiento, templetes (amarres) se deben utilizar guayas, prensa cables, tensores, grilletes, etc. para trabajo pesado garantizados contra intemperie, mástiles  para todos los puntos de tensión </t>
  </si>
  <si>
    <t>se sugiere que sean 300 m2</t>
  </si>
  <si>
    <t>se sugiere describir el ítem así: Suministro e instalación  de reja sobre cárcamo, incluye marco en Angulo para cárcamo y marco para reja con travesaños en acero de 1/2" distanciados a 2 Cm, pintura anticorrosivo y esmalte y todos los elementos para su correcto funcionamiento</t>
  </si>
  <si>
    <t>se sugiere esta lampara: Suministro e instalación de Lámpara panel Led rectangular de 1,20 * 030, de 48 w luz blanca de sobreponer,  incluye soportes para su fijación y todos los elementos para su correcto funcionamiento</t>
  </si>
  <si>
    <t>aclarar comentario, las bajantes no llevan desarrollo son las canales</t>
  </si>
  <si>
    <t>CELOSÍA TUBULAR PARA CUBIERTA, ASTM-4500 GRADO C, INCLUYE: CORREAS, CONTRAVIENTOS, TENSORES, COLUMNAS ,VIGAS DE AMARRE, ANCLAJES, TORNILLERÍA, PINTURA Y PLATINERÍA.CONTEMPLA TAMBIÉN: FABRICACIÓN, SUMINISTRO, MONTAJE</t>
  </si>
  <si>
    <t>Kg</t>
  </si>
  <si>
    <t>SUMINISTRO,TRANSPORTE, FABRICACIÓN, ENSAMBLAJE Y MONTAJE DE ACERO A-36 PARA REJILLA CÁRCAMO</t>
  </si>
  <si>
    <t>V 4.11</t>
  </si>
  <si>
    <t>Sumisito de Recebo compactado B-200 mecánicamente</t>
  </si>
  <si>
    <t>Escalones en ladrillo prensado similar al existente</t>
  </si>
  <si>
    <t>Suministro e instalación de salida eléctrica tomacorriente doble monofásico con polo a tierra para intemperie, para 1000 w 110 voltios.  Incluye tubería EMT, accesorios, aparatos, regata, resanes, conductor calibre 12 awg, thwn/thhw, hilo de continuidad, cajas galvanizadas con tapa.</t>
  </si>
  <si>
    <t>Suministro, instalación de salida de iluminación, incluye, tubería EMT de 1/2", accesorios, aparatos, regata, resanes, conductor calibre 12 awg, thwn/thhw, hilo de continuidad, cajas galvanizadas con tapa.</t>
  </si>
  <si>
    <t>Suministro e instalación de tablero de 4 circuitos, tubería EMT de 1/2", incluye , accesorios, aparatos, regata, resanes, conductor calibre 12 awg, thwn/thhw, hilo de continuidad, cajas galvanizado con tapas y todos los accesorios para su correcto funcionamiento</t>
  </si>
  <si>
    <t>Suministro e instalación de acometida eléctrica incluye, tubería EMT de 3/4", accesorios, aparatos, regata, resanes, conductor calibre 10 awg, thwn/thhw, hilo de continuidad, cajas galvanizado con tapas.</t>
  </si>
  <si>
    <t>Suministro e instalación de Tubería EMT 1/2",incluye , accesorios, aparatos, regata, resanes, conductor calibre 12 awg, thwn/thhw, hilo de continuidad, cajas galvanizado con tapas y todos los accesorios para su correcto funcionamiento</t>
  </si>
  <si>
    <t>Suministro e instalación de Lámpara panel Led rectangular de 1,20 * 030, de 48 w luz blanca de sobreponer,  incluye soportes para su fijación y todos los elementos para su correcto funcionamiento</t>
  </si>
  <si>
    <t>Aseo general del área intervenida incluye retiro de escombros</t>
  </si>
  <si>
    <t>Corte en placa maciza con maquina</t>
  </si>
  <si>
    <t>Demolición placa maciza 0.20 m</t>
  </si>
  <si>
    <t>Zapatas en concreto de 3500 psi</t>
  </si>
  <si>
    <t>Acero de refuerzo de 60.000 psi</t>
  </si>
  <si>
    <t>Limpieza de fachada incluye aplicación de hidrófugo</t>
  </si>
  <si>
    <t>Celosía tubular para cubierta, astm-4500 grado c, incluye: correas, contravientos, tensores, columnas, vigas de amarre, anclajes, tornillería, pintura y platinería, contempla también: fabricación, suministro, montaje</t>
  </si>
  <si>
    <t>Suministro, transporte, fabricación, ensamblaje y montaje de acero a-36 para rejilla cárcamo</t>
  </si>
  <si>
    <t>Canaleta metálica con tapa y soportes de fijación a la estructura de 40 x 5 cmts, calibre 20</t>
  </si>
  <si>
    <t>Suministro e instalación de cielo raso en drywall superboard, incluye estructura para soportarlo y acabado en vinilo tipo 1</t>
  </si>
  <si>
    <t>Impermeabilización integral con mortero Xipex</t>
  </si>
  <si>
    <t>Mantenimiento de piso en madera, incluye, desmote de piso laminado y machimbre de piso, arreglo de viga en madera, cambio de piezas dañadas cambio por perlines metálicos de 4*8 instalación de piso laminado similar al existente y todos los elementos para su correcto funcionamiento</t>
  </si>
  <si>
    <t>Mantenimiento de puertas de vidrio de acceso a los laboratorios incluye desmonte, monte, resanes de piso  y cambio de accesorios en bronce para su correcto funcionamiento</t>
  </si>
  <si>
    <t>Pintura vinilo tipo 1 muros y techos  (incluye resane y pintura de sócalo/guardaescoba en esmalte)</t>
  </si>
  <si>
    <t>Suministro e instalación de canal aguas lluvias en lamina calibre 24, Incluye imprimante, pintura en esmalte Y gancho en platina de 1" x 1/8" DS=90</t>
  </si>
  <si>
    <t>Suministro e instalación de bajante pvc aguas lluvias 3", terminado con wash primer y esmalte negro</t>
  </si>
  <si>
    <t>VALOR 
UNITARIO</t>
  </si>
  <si>
    <t>VALOR
TOTAL</t>
  </si>
  <si>
    <t xml:space="preserve"> COMEDOR</t>
  </si>
  <si>
    <t>PRELIMINARES</t>
  </si>
  <si>
    <t xml:space="preserve"> APOYOS</t>
  </si>
  <si>
    <t>ESTRUCTURAS METÁLICA</t>
  </si>
  <si>
    <t>RED ELECTRICA</t>
  </si>
  <si>
    <t>ASEO</t>
  </si>
  <si>
    <t>VICERRECTORÍA DE INVESTIGACIÓN</t>
  </si>
  <si>
    <t>ÁREA DE EGRESADOS</t>
  </si>
  <si>
    <t>OFICINA DE RELACIONES INTERINSTITUCIONALES</t>
  </si>
  <si>
    <t>SUBDIRECCIÓN DE EDUCACIÓN VIRTUAL</t>
  </si>
  <si>
    <t>ALMACÉN</t>
  </si>
  <si>
    <t>OFICINA DE LAS TIC</t>
  </si>
  <si>
    <t>PROGRAMA DE CONSTRUCCIÓN</t>
  </si>
  <si>
    <t>PINTURA</t>
  </si>
  <si>
    <t>CAN</t>
  </si>
  <si>
    <t>PARQUEADERO CALLE 28</t>
  </si>
  <si>
    <t>Suministro e instalación de manto impermeabilizante Peso: 4,5 Kg/m2, Medidas: 10 m x 1 m, Espesor en mm: 4, 5°C (41°F), Flexibilidad en frío Resistencia a la tracción (Máx. -100 N/50mm tolerancia): 800, Elongación (Máx.- 20% tolerancia): 37 %, Punzonamiento estático (base concreto): PS3 (1), Absorción de agua: 0,5% Max., Pérdidas por calentamiento: 1% Max. Pegado al calor, incluye corte y retiro de manto existente, imprimación con emulsión, y acabado con pintura bituminosa</t>
  </si>
  <si>
    <t>Suministro e instalación de bandas antideslizantes fundido de 5 cm con resinas poliméricas y granos de carburo de silicio calibre 36 con fotoluminiscencia de 6 horas</t>
  </si>
  <si>
    <t>Suministro e instalación de policarbonato para cubierta, incluye todos los accesorios para su correcto funcionamiento,  desmonte del existente y retiro de escombros</t>
  </si>
  <si>
    <t>SEDEPLENOSOL</t>
  </si>
  <si>
    <t>Suministro e instalación de reflectores LED 200 w luz blanca, para intemperie incluye salida eléctrica y todos los elementos para su correcto funcionamiento IP 65</t>
  </si>
  <si>
    <t>Poda de arboles con altura menor o igual de 12,0 m, incluye retiro y disposición final de desechos</t>
  </si>
  <si>
    <t>Pintura tipo Koraza para fachada (incluye resane y limpieza con lavado)</t>
  </si>
  <si>
    <t>Limpieza lavado de fachada en piedra, ladrillo, concreto etc. Incluye tratamiento retiro de grafitis en ladrillo piedra concreto</t>
  </si>
  <si>
    <t>Piso en concreto 3000 psi de 0,10 de espesor, incluye demolición de anden existente, recebo compactado de 0.10 m de espesor, refuerzo con malla electrosoldada de 0,15 * 0,15 en 6 mm</t>
  </si>
  <si>
    <t>Suministro e instalación de enchape cerámico, en pared de piscina, formato y color similar al existente, incluye retiro del existente y nivelación de superficie con mortero impermeabilizado.</t>
  </si>
  <si>
    <t>Suministro e instalación de enchape cerámico antideslizante, en playa de piscina, formato y color similar al  existente, incluye retiro del  existente y nivelación de superficie.</t>
  </si>
  <si>
    <t>ÁREA CENTRO DE IDIOMAS</t>
  </si>
  <si>
    <t>SECADORES DE BAÑOS</t>
  </si>
  <si>
    <t>HIDRO SANITARIO</t>
  </si>
  <si>
    <t>VENTANERÍA</t>
  </si>
  <si>
    <t>PUESTA A TIERRA ÁREA SECTOR 1</t>
  </si>
  <si>
    <t>SUBTOTAL MANTENIMIENTO COMEDOR</t>
  </si>
  <si>
    <t>MANTENIMIENTO SEDES BOGOTA</t>
  </si>
  <si>
    <t>Und</t>
  </si>
  <si>
    <t>Mantenimiento de canales de aguas lluvias en lamina, incluye soldadura en juntas, aplicación de sellantes époxico, cambio de pizas oxidadas, cambio de soportes que la sostienen,  lijada y pintada.</t>
  </si>
  <si>
    <t>Impermeabilización cubierta de fibrocemento, con sistema de manto en frio, incluye la tela, producto époxico para impermeabilizar y todos los elementos para su correcto funcionamiento</t>
  </si>
  <si>
    <t>Suministro e instalación de flanches en lamina calibre 24, incluye sellado con producto époxico y embebido en muro</t>
  </si>
  <si>
    <t>Pintura époxica en muros Incluye resanes y pintura del sócalo en esmalte.</t>
  </si>
  <si>
    <t>Suministro e instalación de piso en vinilo con espesor de 2 mm, de tráfico pesado,  resistente a la abrasión, resistente a   productos   químicos   de   laboratorios,   con   uniones termo soldadas,  incluye  el  alistado  del  piso  con  base, zócalo en media caña en el mismo material y transiciones en las puertas</t>
  </si>
  <si>
    <t>Suministro e instalación de lámpara de 60 x 60 con panel Led.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Marco y difusor: plástica, Cubierta, óptica: PMMA, Color: Blanco , Conexión: Conector push-in (PI)</t>
  </si>
  <si>
    <t>Suministro e instalación de lámpara de 60 x 60 con panel Led.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t>
  </si>
  <si>
    <t>Suministro e instalación de Secador para manos, fuente de poder 110 V.
 · Voltaje / Frecuencia:110V / 120V, 50/60 Hz.
· Alta Eficiencia turbo
· Potencia: 500 Watts
· Dimensiones: 29 cm x 22 cm x 15 cm
· Tipo de motor: Con escobillas
· Tiempo de secado: 12 – 14 segundos.
· Tiempo de bloqueo: 30 segundos.
· Nivel de sonido: 72 dB
· Funcionamiento: Sensor infrarrojo LED automático
· Resistencia on/off para aire frio o caliente
· Acabado: Acero Inoxidable con recubrimiento anti huella.
Incluye instalación de salida eléctrica,  tubería conduit tipo EMT de 1/2" (excepto donde se indique), accesorios, aparatos, regata, resanes. conductor calibre 12 awg, thwn/thhw, hilo de continuidad, cajas galvanizada y todos los accesorios para su correcto funcionamiento.</t>
  </si>
  <si>
    <t>Suministro e instalación de secador para manos, carcasa en acero inoxidable, con potenciómetro para ajuste de 18000 a 12000 RPM.
· Voltaje / Frecuencia: 110 – 120 V, 50/60 Hz.
· Alta Eficiencia turbo
· Potencia: 350 – 700 Watts
· Dimensiones: 20.5 cm x 28.7 cm x 18 cm
· Tiempo de secado: 10-15 segundos
· Tiempo de bloqueo: 60 segundos
· Funcionamiento: Sensor infrarrojo LED automático
· Nivel de sonido: 70 dB – 73,7 dB
· Sensor ajustable: 17 a 20 cm
· Acabado: Acero inoxidable brillante
Incluye instalación de salida eléctrica,  tubería conduit tipo EMT de 1/2" (excepto donde se indique), accesorios, aparatos, regata, resanes. conductor calibre 12 awg, thwn/thhw, hilo de continuidad, cajas galvanizadas y todos los accesorios para su correcto funcionamiento.</t>
  </si>
  <si>
    <t>Suministro e instalación de lámpara Led redonda  de 18 w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</si>
  <si>
    <t>Suministro e instalación de lámpara de 0.30 x 1.20 con panel Led.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</si>
  <si>
    <t>Suministro e instalación de lámpara de 60 x 60 con panel Led.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</si>
  <si>
    <t>Suministro e instalación de varilla coperweld de 5/8 x 2,4 mts</t>
  </si>
  <si>
    <t>Reparcheo de parqueadero en pavimento con rodadura asfáltica con un espesor de 0.08 m incluye suministro, instalación, compactación, de rodadura asfáltica tipo MDC-19, excavación con maquina, colcho de recebo compactado al 95% B 400 de espesor de 20 cm tipo INVIAS, aplicación de emulsión asfáltica</t>
  </si>
  <si>
    <t>Suministro e instalación de cerca en poste de concreto de 2 mts. Distanciados a 1.20 mts., Ancho y largo 10 cm. con cuatro cinco línea de alambre de púas calibre 12.5 con recubrimiento en zinc, incluye todos los casorios para su correcto funcionamiento.</t>
  </si>
  <si>
    <t>Base granular B-600 compactada al 95% B, espesor de 20 cm, incluye nivelación y excavación</t>
  </si>
  <si>
    <t>Suministro e instalación de teja termo acústica similar a la existente,  incluye  todos  los  elementos  para  su  correcto funcionamiento y retiro de la existente.</t>
  </si>
  <si>
    <t xml:space="preserve">Suministro e instalación baranda en tubo agua negra  imprimada con anticorrosivo y acabado final en esmalte, similar y  según muestra instalada en las instalaciones de la universidad </t>
  </si>
  <si>
    <t>SUBTOTAL COMEDOR</t>
  </si>
  <si>
    <t>SUBTOTAL  PLENOSOL</t>
  </si>
  <si>
    <t>ANEXO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</si>
</sst>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quot;$&quot;#,##0;\-&quot;$&quot;#,##0"/>
    <numFmt numFmtId="165" formatCode="_-&quot;$&quot;* #,##0.00_-;\-&quot;$&quot;* #,##0.00_-;_-&quot;$&quot;* &quot;-&quot;??_-;_-@_-"/>
    <numFmt numFmtId="166" formatCode="_-&quot;$&quot;\ * #,##0_-;\-&quot;$&quot;\ * #,##0_-;_-&quot;$&quot;\ * &quot;-&quot;_-;_-@"/>
    <numFmt numFmtId="167" formatCode="_-&quot;$&quot;* #,##0_-;\-&quot;$&quot;* #,##0_-;_-&quot;$&quot;* &quot;-&quot;??_-;_-@"/>
    <numFmt numFmtId="168" formatCode="_-&quot;$&quot;* #,##0.00_-;\-&quot;$&quot;* #,##0.00_-;_-&quot;$&quot;* &quot;-&quot;??_-;_-@"/>
    <numFmt numFmtId="169" formatCode="_-* #,##0_-;\-* #,##0_-;_-* &quot;-&quot;??_-;_-@"/>
  </numFmts>
  <fonts count="16" x14ac:knownFonts="1">
    <font>
      <sz val="11"/>
      <name val="Calibri"/>
      <scheme val="minor"/>
    </font>
    <font>
      <sz val="11"/>
      <name val="Calibri"/>
      <family val="2"/>
    </font>
    <font>
      <sz val="11"/>
      <name val="Calibri"/>
      <family val="2"/>
    </font>
    <font>
      <b/>
      <sz val="12"/>
      <name val="Calibri"/>
      <family val="2"/>
    </font>
    <font>
      <b/>
      <sz val="11"/>
      <name val="Calibri"/>
      <family val="2"/>
    </font>
    <font>
      <sz val="9"/>
      <color indexed="81"/>
      <name val="Tahoma"/>
      <family val="2"/>
    </font>
    <font>
      <b/>
      <sz val="9"/>
      <color indexed="81"/>
      <name val="Tahoma"/>
      <family val="2"/>
    </font>
    <font>
      <sz val="10"/>
      <name val="Calibri"/>
      <family val="2"/>
      <scheme val="minor"/>
    </font>
    <font>
      <b/>
      <sz val="10"/>
      <name val="Calibri"/>
      <family val="2"/>
      <scheme val="minor"/>
    </font>
    <font>
      <sz val="11"/>
      <name val="Calibri"/>
      <family val="2"/>
      <scheme val="minor"/>
    </font>
    <font>
      <b/>
      <sz val="11"/>
      <color indexed="81"/>
      <name val="Calibri"/>
      <family val="2"/>
      <scheme val="minor"/>
    </font>
    <font>
      <b/>
      <sz val="9"/>
      <name val="Calibri"/>
      <family val="2"/>
      <scheme val="minor"/>
    </font>
    <font>
      <sz val="9"/>
      <name val="Calibri"/>
      <family val="2"/>
      <scheme val="minor"/>
    </font>
    <font>
      <b/>
      <sz val="11"/>
      <name val="Calibri"/>
      <family val="2"/>
      <scheme val="minor"/>
    </font>
    <font>
      <b/>
      <sz val="14"/>
      <name val="Calibri"/>
      <family val="2"/>
      <scheme val="minor"/>
    </font>
    <font>
      <sz val="14"/>
      <name val="Calibri"/>
      <family val="2"/>
      <scheme val="minor"/>
    </font>
  </fonts>
  <fills count="20">
    <fill>
      <patternFill patternType="none"/>
    </fill>
    <fill>
      <patternFill patternType="gray125"/>
    </fill>
    <fill>
      <patternFill patternType="solid">
        <fgColor rgb="FFD6DCE4"/>
        <bgColor rgb="FFD6DCE4"/>
      </patternFill>
    </fill>
    <fill>
      <patternFill patternType="solid">
        <fgColor rgb="FFE2EFD9"/>
        <bgColor rgb="FFE2EFD9"/>
      </patternFill>
    </fill>
    <fill>
      <patternFill patternType="solid">
        <fgColor rgb="FFFFFF00"/>
        <bgColor rgb="FFFFFF00"/>
      </patternFill>
    </fill>
    <fill>
      <patternFill patternType="solid">
        <fgColor rgb="FFD8D8D8"/>
        <bgColor rgb="FFD8D8D8"/>
      </patternFill>
    </fill>
    <fill>
      <patternFill patternType="solid">
        <fgColor rgb="FFFF0000"/>
        <bgColor rgb="FFFF0000"/>
      </patternFill>
    </fill>
    <fill>
      <patternFill patternType="solid">
        <fgColor rgb="FFFFD965"/>
        <bgColor rgb="FFFFD965"/>
      </patternFill>
    </fill>
    <fill>
      <patternFill patternType="solid">
        <fgColor rgb="FFAEABAB"/>
        <bgColor rgb="FFAEABAB"/>
      </patternFill>
    </fill>
    <fill>
      <patternFill patternType="solid">
        <fgColor rgb="FFFFFF00"/>
        <bgColor indexed="64"/>
      </patternFill>
    </fill>
    <fill>
      <patternFill patternType="solid">
        <fgColor rgb="FF00FF00"/>
        <bgColor indexed="64"/>
      </patternFill>
    </fill>
    <fill>
      <patternFill patternType="solid">
        <fgColor rgb="FFFFFF00"/>
        <bgColor rgb="FFFFC000"/>
      </patternFill>
    </fill>
    <fill>
      <patternFill patternType="solid">
        <fgColor theme="0"/>
        <bgColor rgb="FFFFD965"/>
      </patternFill>
    </fill>
    <fill>
      <patternFill patternType="solid">
        <fgColor theme="4" tint="0.79998168889431442"/>
        <bgColor indexed="64"/>
      </patternFill>
    </fill>
    <fill>
      <patternFill patternType="solid">
        <fgColor theme="3" tint="0.79998168889431442"/>
        <bgColor indexed="64"/>
      </patternFill>
    </fill>
    <fill>
      <patternFill patternType="solid">
        <fgColor theme="3" tint="0.79998168889431442"/>
        <bgColor rgb="FFAEABAB"/>
      </patternFill>
    </fill>
    <fill>
      <patternFill patternType="solid">
        <fgColor theme="4" tint="0.79998168889431442"/>
        <bgColor rgb="FFD8D8D8"/>
      </patternFill>
    </fill>
    <fill>
      <patternFill patternType="solid">
        <fgColor theme="4" tint="0.79998168889431442"/>
        <bgColor rgb="FFFFD965"/>
      </patternFill>
    </fill>
    <fill>
      <patternFill patternType="solid">
        <fgColor theme="4" tint="0.79998168889431442"/>
        <bgColor rgb="FFD6DCE4"/>
      </patternFill>
    </fill>
    <fill>
      <patternFill patternType="solid">
        <fgColor theme="4" tint="0.79998168889431442"/>
        <bgColor rgb="FFE2EFD9"/>
      </patternFill>
    </fill>
  </fills>
  <borders count="34">
    <border>
      <left/>
      <right/>
      <top/>
      <bottom/>
      <diagonal/>
    </border>
    <border>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9" fillId="0" borderId="0" applyFont="0" applyFill="0" applyBorder="0" applyAlignment="0" applyProtection="0"/>
    <xf numFmtId="165" fontId="9" fillId="0" borderId="0" applyFont="0" applyFill="0" applyBorder="0" applyAlignment="0" applyProtection="0"/>
  </cellStyleXfs>
  <cellXfs count="174">
    <xf numFmtId="0" fontId="0" fillId="0" borderId="0" xfId="0"/>
    <xf numFmtId="0" fontId="1" fillId="0" borderId="0" xfId="0" applyFont="1" applyAlignment="1">
      <alignment vertical="center"/>
    </xf>
    <xf numFmtId="0" fontId="1" fillId="0" borderId="0" xfId="0" applyFont="1" applyAlignment="1">
      <alignment vertical="center" wrapText="1"/>
    </xf>
    <xf numFmtId="166" fontId="1" fillId="2" borderId="1" xfId="0" applyNumberFormat="1" applyFont="1" applyFill="1" applyBorder="1" applyAlignment="1">
      <alignment vertical="center"/>
    </xf>
    <xf numFmtId="0" fontId="4" fillId="5" borderId="9" xfId="0" applyFont="1" applyFill="1" applyBorder="1" applyAlignment="1">
      <alignment horizontal="center" vertical="center"/>
    </xf>
    <xf numFmtId="0" fontId="4" fillId="5" borderId="9" xfId="0" applyFont="1" applyFill="1" applyBorder="1" applyAlignment="1">
      <alignment vertical="center" wrapText="1"/>
    </xf>
    <xf numFmtId="0" fontId="4" fillId="5" borderId="9" xfId="0" applyFont="1" applyFill="1" applyBorder="1" applyAlignment="1">
      <alignment vertical="center"/>
    </xf>
    <xf numFmtId="166" fontId="4" fillId="2" borderId="9" xfId="0" applyNumberFormat="1" applyFont="1" applyFill="1" applyBorder="1" applyAlignment="1">
      <alignment horizontal="center" vertical="center"/>
    </xf>
    <xf numFmtId="0" fontId="1" fillId="0" borderId="9" xfId="0" applyFont="1" applyBorder="1" applyAlignment="1">
      <alignment horizontal="center" vertical="center"/>
    </xf>
    <xf numFmtId="0" fontId="1" fillId="0" borderId="9" xfId="0" applyFont="1" applyBorder="1" applyAlignment="1">
      <alignment vertical="center"/>
    </xf>
    <xf numFmtId="167" fontId="1" fillId="0" borderId="9" xfId="0" applyNumberFormat="1" applyFont="1" applyBorder="1" applyAlignment="1">
      <alignment vertical="center"/>
    </xf>
    <xf numFmtId="0" fontId="1" fillId="0" borderId="5" xfId="0" applyFont="1" applyBorder="1" applyAlignment="1">
      <alignment horizontal="center" vertical="center"/>
    </xf>
    <xf numFmtId="0" fontId="1" fillId="0" borderId="9" xfId="0" applyFont="1" applyBorder="1" applyAlignment="1">
      <alignment vertical="center" wrapText="1"/>
    </xf>
    <xf numFmtId="166" fontId="1" fillId="2" borderId="9" xfId="0" applyNumberFormat="1" applyFont="1" applyFill="1" applyBorder="1" applyAlignment="1">
      <alignment vertical="center"/>
    </xf>
    <xf numFmtId="168" fontId="1" fillId="0" borderId="0" xfId="0" applyNumberFormat="1" applyFont="1" applyAlignment="1">
      <alignment vertical="center"/>
    </xf>
    <xf numFmtId="0" fontId="1" fillId="4" borderId="9" xfId="0" applyFont="1" applyFill="1" applyBorder="1" applyAlignment="1">
      <alignment horizontal="center" vertical="center"/>
    </xf>
    <xf numFmtId="167" fontId="1" fillId="4" borderId="9" xfId="0" applyNumberFormat="1" applyFont="1" applyFill="1" applyBorder="1" applyAlignment="1">
      <alignment vertical="center"/>
    </xf>
    <xf numFmtId="0" fontId="1" fillId="0" borderId="9" xfId="0" applyFont="1" applyBorder="1" applyAlignment="1">
      <alignment horizontal="left" vertical="center" wrapText="1"/>
    </xf>
    <xf numFmtId="0" fontId="3" fillId="7" borderId="1" xfId="0" applyFont="1" applyFill="1" applyBorder="1" applyAlignment="1">
      <alignment horizontal="center" vertical="center"/>
    </xf>
    <xf numFmtId="0" fontId="3" fillId="7" borderId="1" xfId="0" applyFont="1" applyFill="1" applyBorder="1" applyAlignment="1">
      <alignment vertical="center" wrapText="1"/>
    </xf>
    <xf numFmtId="0" fontId="3" fillId="7" borderId="1" xfId="0" applyFont="1" applyFill="1" applyBorder="1" applyAlignment="1">
      <alignment vertical="center"/>
    </xf>
    <xf numFmtId="166" fontId="3" fillId="7" borderId="1" xfId="0" applyNumberFormat="1" applyFont="1" applyFill="1" applyBorder="1" applyAlignment="1">
      <alignment vertical="center"/>
    </xf>
    <xf numFmtId="0" fontId="4" fillId="5" borderId="16" xfId="0" applyFont="1" applyFill="1" applyBorder="1" applyAlignment="1">
      <alignment horizontal="center" vertical="center"/>
    </xf>
    <xf numFmtId="166" fontId="4" fillId="2" borderId="9" xfId="0" applyNumberFormat="1" applyFont="1" applyFill="1" applyBorder="1" applyAlignment="1">
      <alignment vertical="center"/>
    </xf>
    <xf numFmtId="0" fontId="4" fillId="7" borderId="16" xfId="0" applyFont="1" applyFill="1" applyBorder="1" applyAlignment="1">
      <alignment horizontal="center" vertical="center"/>
    </xf>
    <xf numFmtId="0" fontId="4" fillId="7" borderId="9" xfId="0" applyFont="1" applyFill="1" applyBorder="1" applyAlignment="1">
      <alignment vertical="center" wrapText="1"/>
    </xf>
    <xf numFmtId="0" fontId="4" fillId="7" borderId="9" xfId="0" applyFont="1" applyFill="1" applyBorder="1" applyAlignment="1">
      <alignment horizontal="center" vertical="center"/>
    </xf>
    <xf numFmtId="0" fontId="4" fillId="7" borderId="9" xfId="0" applyFont="1" applyFill="1" applyBorder="1" applyAlignment="1">
      <alignment vertical="center"/>
    </xf>
    <xf numFmtId="166" fontId="4" fillId="7" borderId="9" xfId="0" applyNumberFormat="1" applyFont="1" applyFill="1" applyBorder="1" applyAlignment="1">
      <alignment vertical="center"/>
    </xf>
    <xf numFmtId="168" fontId="1" fillId="0" borderId="9" xfId="0" applyNumberFormat="1" applyFont="1" applyBorder="1" applyAlignment="1">
      <alignment vertical="center"/>
    </xf>
    <xf numFmtId="0" fontId="1" fillId="0" borderId="9" xfId="0" applyFont="1" applyBorder="1" applyAlignment="1">
      <alignment horizontal="center" vertical="center" wrapText="1"/>
    </xf>
    <xf numFmtId="168" fontId="1" fillId="4" borderId="9" xfId="0" applyNumberFormat="1" applyFont="1" applyFill="1" applyBorder="1" applyAlignment="1">
      <alignment vertical="center"/>
    </xf>
    <xf numFmtId="169" fontId="1" fillId="0" borderId="9" xfId="0" applyNumberFormat="1" applyFont="1" applyBorder="1" applyAlignment="1">
      <alignment vertical="center"/>
    </xf>
    <xf numFmtId="0" fontId="4" fillId="8" borderId="20" xfId="0" applyFont="1" applyFill="1" applyBorder="1" applyAlignment="1">
      <alignment horizontal="center" vertical="center" wrapText="1"/>
    </xf>
    <xf numFmtId="0" fontId="4" fillId="8" borderId="21" xfId="0" applyFont="1" applyFill="1" applyBorder="1" applyAlignment="1">
      <alignment horizontal="center" vertical="center" wrapText="1"/>
    </xf>
    <xf numFmtId="166" fontId="4" fillId="8" borderId="21" xfId="0" applyNumberFormat="1" applyFont="1" applyFill="1" applyBorder="1" applyAlignment="1">
      <alignment horizontal="center" vertical="center" wrapText="1"/>
    </xf>
    <xf numFmtId="0" fontId="4" fillId="8" borderId="22" xfId="0" applyFont="1" applyFill="1" applyBorder="1" applyAlignment="1">
      <alignment horizontal="center" vertical="center" wrapText="1"/>
    </xf>
    <xf numFmtId="0" fontId="4" fillId="8" borderId="9" xfId="0" applyFont="1" applyFill="1" applyBorder="1" applyAlignment="1">
      <alignment horizontal="center" vertical="center" wrapText="1"/>
    </xf>
    <xf numFmtId="166" fontId="4" fillId="8" borderId="9" xfId="0" applyNumberFormat="1" applyFont="1" applyFill="1" applyBorder="1" applyAlignment="1">
      <alignment horizontal="center" vertical="center" wrapText="1"/>
    </xf>
    <xf numFmtId="9" fontId="4" fillId="8" borderId="9" xfId="0" applyNumberFormat="1" applyFont="1" applyFill="1" applyBorder="1" applyAlignment="1">
      <alignment horizontal="center" vertical="center" wrapText="1"/>
    </xf>
    <xf numFmtId="166" fontId="1" fillId="0" borderId="0" xfId="0" applyNumberFormat="1" applyFont="1" applyAlignment="1">
      <alignment vertical="center"/>
    </xf>
    <xf numFmtId="0" fontId="1" fillId="0" borderId="0" xfId="0" applyFont="1" applyAlignment="1">
      <alignment horizontal="center" vertical="center"/>
    </xf>
    <xf numFmtId="0" fontId="1" fillId="9" borderId="9" xfId="0" applyFont="1" applyFill="1" applyBorder="1" applyAlignment="1">
      <alignment horizontal="center" vertical="center"/>
    </xf>
    <xf numFmtId="167" fontId="1" fillId="9" borderId="9" xfId="0" applyNumberFormat="1" applyFont="1" applyFill="1" applyBorder="1" applyAlignment="1">
      <alignment vertical="center"/>
    </xf>
    <xf numFmtId="0" fontId="1" fillId="9" borderId="16" xfId="0" applyFont="1" applyFill="1" applyBorder="1" applyAlignment="1">
      <alignment horizontal="center" vertical="center"/>
    </xf>
    <xf numFmtId="0" fontId="1" fillId="9" borderId="9" xfId="0" applyFont="1" applyFill="1" applyBorder="1" applyAlignment="1">
      <alignment vertical="center" wrapText="1"/>
    </xf>
    <xf numFmtId="0" fontId="1" fillId="9" borderId="9" xfId="0" applyFont="1" applyFill="1" applyBorder="1" applyAlignment="1">
      <alignment vertical="center"/>
    </xf>
    <xf numFmtId="166" fontId="1" fillId="9" borderId="9" xfId="0" applyNumberFormat="1" applyFont="1" applyFill="1" applyBorder="1" applyAlignment="1">
      <alignment vertical="center"/>
    </xf>
    <xf numFmtId="0" fontId="7" fillId="0" borderId="0" xfId="0" applyFont="1"/>
    <xf numFmtId="166" fontId="7" fillId="0" borderId="1" xfId="0" applyNumberFormat="1" applyFont="1" applyBorder="1" applyAlignment="1">
      <alignment vertical="center"/>
    </xf>
    <xf numFmtId="0" fontId="7" fillId="0" borderId="1" xfId="0" applyFont="1" applyBorder="1"/>
    <xf numFmtId="166" fontId="8" fillId="0" borderId="1" xfId="0" applyNumberFormat="1" applyFont="1" applyBorder="1" applyAlignment="1">
      <alignment horizontal="center" vertical="center"/>
    </xf>
    <xf numFmtId="0" fontId="7" fillId="0" borderId="1" xfId="0" applyFont="1" applyBorder="1" applyAlignment="1">
      <alignment wrapText="1"/>
    </xf>
    <xf numFmtId="0" fontId="7" fillId="0" borderId="28" xfId="0" applyFont="1" applyBorder="1" applyAlignment="1">
      <alignment horizontal="left" vertical="top" wrapText="1"/>
    </xf>
    <xf numFmtId="166" fontId="8" fillId="0" borderId="1" xfId="0" applyNumberFormat="1" applyFont="1" applyBorder="1" applyAlignment="1">
      <alignment vertical="center"/>
    </xf>
    <xf numFmtId="166" fontId="7" fillId="0" borderId="1" xfId="0" applyNumberFormat="1" applyFont="1" applyBorder="1" applyAlignment="1">
      <alignment vertical="center" wrapText="1"/>
    </xf>
    <xf numFmtId="0" fontId="7" fillId="0" borderId="9" xfId="0" applyFont="1" applyBorder="1" applyAlignment="1">
      <alignment vertical="center" wrapText="1"/>
    </xf>
    <xf numFmtId="166" fontId="8" fillId="0" borderId="1" xfId="0" applyNumberFormat="1" applyFont="1" applyBorder="1" applyAlignment="1">
      <alignment horizontal="center" vertical="center" wrapText="1"/>
    </xf>
    <xf numFmtId="43" fontId="1" fillId="0" borderId="0" xfId="1" applyFont="1" applyAlignment="1">
      <alignment vertical="center"/>
    </xf>
    <xf numFmtId="43" fontId="1" fillId="10" borderId="0" xfId="1" applyFont="1" applyFill="1" applyAlignment="1">
      <alignment vertical="center"/>
    </xf>
    <xf numFmtId="0" fontId="1" fillId="10" borderId="9" xfId="0" applyFont="1" applyFill="1" applyBorder="1" applyAlignment="1">
      <alignment vertical="center" wrapText="1"/>
    </xf>
    <xf numFmtId="0" fontId="1" fillId="10" borderId="9" xfId="0" applyFont="1" applyFill="1" applyBorder="1" applyAlignment="1">
      <alignment horizontal="center" vertical="center"/>
    </xf>
    <xf numFmtId="0" fontId="1" fillId="10" borderId="9" xfId="0" applyFont="1" applyFill="1" applyBorder="1" applyAlignment="1">
      <alignment vertical="center"/>
    </xf>
    <xf numFmtId="165" fontId="1" fillId="10" borderId="0" xfId="2" applyFont="1" applyFill="1" applyAlignment="1">
      <alignment vertical="center"/>
    </xf>
    <xf numFmtId="167" fontId="1" fillId="11" borderId="9" xfId="0" applyNumberFormat="1" applyFont="1" applyFill="1" applyBorder="1" applyAlignment="1">
      <alignment vertical="center"/>
    </xf>
    <xf numFmtId="0" fontId="0" fillId="0" borderId="0" xfId="0" applyAlignment="1">
      <alignment horizontal="justify" vertical="justify"/>
    </xf>
    <xf numFmtId="0" fontId="11" fillId="5" borderId="27" xfId="0" applyFont="1" applyFill="1" applyBorder="1" applyAlignment="1">
      <alignment horizontal="center" vertical="center"/>
    </xf>
    <xf numFmtId="0" fontId="11" fillId="5" borderId="27" xfId="0" applyFont="1" applyFill="1" applyBorder="1" applyAlignment="1">
      <alignment horizontal="center" vertical="center" wrapText="1"/>
    </xf>
    <xf numFmtId="166" fontId="11" fillId="2" borderId="27" xfId="0" applyNumberFormat="1" applyFont="1" applyFill="1" applyBorder="1" applyAlignment="1">
      <alignment horizontal="center" vertical="center" wrapText="1"/>
    </xf>
    <xf numFmtId="0" fontId="12" fillId="0" borderId="9" xfId="0" applyFont="1" applyBorder="1" applyAlignment="1">
      <alignment horizontal="justify" vertical="justify" wrapText="1"/>
    </xf>
    <xf numFmtId="0" fontId="0" fillId="0" borderId="0" xfId="0" applyAlignment="1">
      <alignment horizontal="center" vertical="center"/>
    </xf>
    <xf numFmtId="0" fontId="0" fillId="0" borderId="0" xfId="0" applyFill="1"/>
    <xf numFmtId="0" fontId="12" fillId="0" borderId="5" xfId="0" applyFont="1" applyFill="1" applyBorder="1" applyAlignment="1">
      <alignment horizontal="center" vertical="center"/>
    </xf>
    <xf numFmtId="0" fontId="11" fillId="0" borderId="9" xfId="0" applyFont="1" applyFill="1" applyBorder="1" applyAlignment="1">
      <alignment horizontal="center" vertical="center"/>
    </xf>
    <xf numFmtId="0" fontId="12" fillId="13" borderId="5" xfId="0" applyFont="1" applyFill="1" applyBorder="1" applyAlignment="1">
      <alignment horizontal="center" vertical="center"/>
    </xf>
    <xf numFmtId="166" fontId="12" fillId="0" borderId="9" xfId="0" applyNumberFormat="1" applyFont="1" applyFill="1" applyBorder="1" applyAlignment="1">
      <alignment vertical="center"/>
    </xf>
    <xf numFmtId="0" fontId="12" fillId="0" borderId="9" xfId="0" applyFont="1" applyFill="1" applyBorder="1" applyAlignment="1">
      <alignment horizontal="justify" vertical="justify" wrapText="1"/>
    </xf>
    <xf numFmtId="0" fontId="12" fillId="0" borderId="9" xfId="0" applyFont="1" applyFill="1" applyBorder="1" applyAlignment="1">
      <alignment horizontal="center" vertical="center"/>
    </xf>
    <xf numFmtId="164" fontId="12" fillId="0" borderId="9" xfId="0" applyNumberFormat="1" applyFont="1" applyFill="1" applyBorder="1" applyAlignment="1">
      <alignment vertical="center"/>
    </xf>
    <xf numFmtId="0" fontId="12" fillId="0" borderId="30" xfId="0" applyFont="1" applyFill="1" applyBorder="1" applyAlignment="1">
      <alignment horizontal="justify" vertical="justify" wrapText="1"/>
    </xf>
    <xf numFmtId="0" fontId="12" fillId="0" borderId="30" xfId="0" applyFont="1" applyFill="1" applyBorder="1" applyAlignment="1">
      <alignment horizontal="center" vertical="center"/>
    </xf>
    <xf numFmtId="166" fontId="12" fillId="0" borderId="30" xfId="0" applyNumberFormat="1" applyFont="1" applyFill="1" applyBorder="1" applyAlignment="1">
      <alignment vertical="center"/>
    </xf>
    <xf numFmtId="2" fontId="12" fillId="0" borderId="9" xfId="0" applyNumberFormat="1" applyFont="1" applyFill="1" applyBorder="1" applyAlignment="1">
      <alignment horizontal="center" vertical="center"/>
    </xf>
    <xf numFmtId="0" fontId="0" fillId="0" borderId="0" xfId="0" applyFill="1" applyAlignment="1">
      <alignment horizontal="center" vertical="center"/>
    </xf>
    <xf numFmtId="0" fontId="12" fillId="0" borderId="29" xfId="0" applyFont="1" applyFill="1" applyBorder="1" applyAlignment="1">
      <alignment horizontal="justify" vertical="justify" wrapText="1"/>
    </xf>
    <xf numFmtId="169" fontId="12" fillId="0" borderId="9" xfId="0" applyNumberFormat="1" applyFont="1" applyFill="1" applyBorder="1" applyAlignment="1">
      <alignment horizontal="center" vertical="center"/>
    </xf>
    <xf numFmtId="166" fontId="11" fillId="15" borderId="28" xfId="0" applyNumberFormat="1" applyFont="1" applyFill="1" applyBorder="1" applyAlignment="1">
      <alignment horizontal="center" vertical="center" wrapText="1"/>
    </xf>
    <xf numFmtId="9" fontId="11" fillId="15" borderId="28" xfId="0" applyNumberFormat="1" applyFont="1" applyFill="1" applyBorder="1" applyAlignment="1">
      <alignment horizontal="center" vertical="center" wrapText="1"/>
    </xf>
    <xf numFmtId="0" fontId="11" fillId="15" borderId="28" xfId="0" applyFont="1" applyFill="1" applyBorder="1" applyAlignment="1">
      <alignment horizontal="centerContinuous" vertical="center" wrapText="1"/>
    </xf>
    <xf numFmtId="0" fontId="11" fillId="15" borderId="28" xfId="0" applyFont="1" applyFill="1" applyBorder="1" applyAlignment="1">
      <alignment horizontal="centerContinuous" vertical="justify" wrapText="1"/>
    </xf>
    <xf numFmtId="0" fontId="0" fillId="14" borderId="28" xfId="0" applyFill="1" applyBorder="1" applyAlignment="1">
      <alignment horizontal="centerContinuous"/>
    </xf>
    <xf numFmtId="0" fontId="13" fillId="15" borderId="28" xfId="0" applyFont="1" applyFill="1" applyBorder="1" applyAlignment="1">
      <alignment horizontal="centerContinuous" vertical="justify" wrapText="1"/>
    </xf>
    <xf numFmtId="0" fontId="13" fillId="15" borderId="28" xfId="0" applyFont="1" applyFill="1" applyBorder="1" applyAlignment="1">
      <alignment horizontal="centerContinuous" vertical="center" wrapText="1"/>
    </xf>
    <xf numFmtId="0" fontId="9" fillId="14" borderId="28" xfId="0" applyFont="1" applyFill="1" applyBorder="1" applyAlignment="1">
      <alignment horizontal="centerContinuous"/>
    </xf>
    <xf numFmtId="166" fontId="13" fillId="15" borderId="28" xfId="0" applyNumberFormat="1" applyFont="1" applyFill="1" applyBorder="1" applyAlignment="1">
      <alignment horizontal="center" vertical="center" wrapText="1"/>
    </xf>
    <xf numFmtId="0" fontId="14" fillId="15" borderId="28" xfId="0" applyFont="1" applyFill="1" applyBorder="1" applyAlignment="1">
      <alignment horizontal="centerContinuous" vertical="center" wrapText="1"/>
    </xf>
    <xf numFmtId="0" fontId="14" fillId="15" borderId="28" xfId="0" applyFont="1" applyFill="1" applyBorder="1" applyAlignment="1">
      <alignment horizontal="centerContinuous" vertical="justify" wrapText="1"/>
    </xf>
    <xf numFmtId="0" fontId="15" fillId="14" borderId="28" xfId="0" applyFont="1" applyFill="1" applyBorder="1" applyAlignment="1">
      <alignment horizontal="centerContinuous"/>
    </xf>
    <xf numFmtId="166" fontId="14" fillId="15" borderId="28" xfId="0" applyNumberFormat="1" applyFont="1" applyFill="1" applyBorder="1" applyAlignment="1">
      <alignment horizontal="center" vertical="center" wrapText="1"/>
    </xf>
    <xf numFmtId="0" fontId="11" fillId="16" borderId="30" xfId="0" applyFont="1" applyFill="1" applyBorder="1" applyAlignment="1">
      <alignment horizontal="centerContinuous" vertical="center"/>
    </xf>
    <xf numFmtId="0" fontId="11" fillId="16" borderId="30" xfId="0" applyFont="1" applyFill="1" applyBorder="1" applyAlignment="1">
      <alignment horizontal="left" vertical="center"/>
    </xf>
    <xf numFmtId="0" fontId="11" fillId="16" borderId="30" xfId="0" applyFont="1" applyFill="1" applyBorder="1" applyAlignment="1">
      <alignment horizontal="center" vertical="center" wrapText="1"/>
    </xf>
    <xf numFmtId="0" fontId="11" fillId="16" borderId="30" xfId="0" applyFont="1" applyFill="1" applyBorder="1" applyAlignment="1">
      <alignment horizontal="justify" vertical="justify" wrapText="1"/>
    </xf>
    <xf numFmtId="0" fontId="11" fillId="16" borderId="9" xfId="0" applyFont="1" applyFill="1" applyBorder="1" applyAlignment="1">
      <alignment horizontal="justify" vertical="justify" wrapText="1"/>
    </xf>
    <xf numFmtId="0" fontId="11" fillId="16" borderId="9" xfId="0" applyFont="1" applyFill="1" applyBorder="1" applyAlignment="1">
      <alignment horizontal="centerContinuous" vertical="center"/>
    </xf>
    <xf numFmtId="0" fontId="11" fillId="16" borderId="9" xfId="0" applyFont="1" applyFill="1" applyBorder="1" applyAlignment="1">
      <alignment horizontal="center" vertical="center"/>
    </xf>
    <xf numFmtId="0" fontId="11" fillId="16" borderId="9" xfId="0" applyFont="1" applyFill="1" applyBorder="1" applyAlignment="1">
      <alignment horizontal="centerContinuous" vertical="center" wrapText="1"/>
    </xf>
    <xf numFmtId="0" fontId="12" fillId="0" borderId="19" xfId="0" applyFont="1" applyBorder="1" applyAlignment="1">
      <alignment horizontal="center" vertical="center"/>
    </xf>
    <xf numFmtId="0" fontId="11" fillId="12" borderId="18" xfId="0" applyFont="1" applyFill="1" applyBorder="1" applyAlignment="1">
      <alignment horizontal="justify" vertical="justify" wrapText="1"/>
    </xf>
    <xf numFmtId="0" fontId="11" fillId="12" borderId="18" xfId="0" applyFont="1" applyFill="1" applyBorder="1" applyAlignment="1">
      <alignment horizontal="center" vertical="center"/>
    </xf>
    <xf numFmtId="166" fontId="11" fillId="12" borderId="18" xfId="0" applyNumberFormat="1" applyFont="1" applyFill="1" applyBorder="1" applyAlignment="1">
      <alignment vertical="center"/>
    </xf>
    <xf numFmtId="166" fontId="11" fillId="12" borderId="19" xfId="0" applyNumberFormat="1" applyFont="1" applyFill="1" applyBorder="1" applyAlignment="1">
      <alignment vertical="center"/>
    </xf>
    <xf numFmtId="0" fontId="0" fillId="0" borderId="0" xfId="0"/>
    <xf numFmtId="0" fontId="11" fillId="17" borderId="31" xfId="0" applyFont="1" applyFill="1" applyBorder="1" applyAlignment="1">
      <alignment horizontal="centerContinuous" vertical="center" wrapText="1"/>
    </xf>
    <xf numFmtId="0" fontId="11" fillId="17" borderId="32" xfId="0" applyFont="1" applyFill="1" applyBorder="1" applyAlignment="1">
      <alignment horizontal="centerContinuous" vertical="center" wrapText="1"/>
    </xf>
    <xf numFmtId="0" fontId="11" fillId="17" borderId="33" xfId="0" applyFont="1" applyFill="1" applyBorder="1" applyAlignment="1">
      <alignment horizontal="centerContinuous" vertical="center" wrapText="1"/>
    </xf>
    <xf numFmtId="0" fontId="11" fillId="17" borderId="9" xfId="0" applyFont="1" applyFill="1" applyBorder="1" applyAlignment="1">
      <alignment horizontal="centerContinuous" vertical="justify"/>
    </xf>
    <xf numFmtId="0" fontId="11" fillId="17" borderId="1" xfId="0" applyFont="1" applyFill="1" applyBorder="1" applyAlignment="1">
      <alignment horizontal="centerContinuous" vertical="justify" wrapText="1"/>
    </xf>
    <xf numFmtId="0" fontId="11" fillId="17" borderId="1" xfId="0" applyFont="1" applyFill="1" applyBorder="1" applyAlignment="1">
      <alignment horizontal="centerContinuous" vertical="center"/>
    </xf>
    <xf numFmtId="166" fontId="11" fillId="17" borderId="1" xfId="0" applyNumberFormat="1" applyFont="1" applyFill="1" applyBorder="1" applyAlignment="1">
      <alignment horizontal="centerContinuous" vertical="center"/>
    </xf>
    <xf numFmtId="166" fontId="11" fillId="18" borderId="9" xfId="0" applyNumberFormat="1" applyFont="1" applyFill="1" applyBorder="1" applyAlignment="1">
      <alignment vertical="center"/>
    </xf>
    <xf numFmtId="0" fontId="11" fillId="13" borderId="5" xfId="0" applyFont="1" applyFill="1" applyBorder="1" applyAlignment="1">
      <alignment horizontal="centerContinuous" vertical="center"/>
    </xf>
    <xf numFmtId="166" fontId="11" fillId="18" borderId="9" xfId="0" applyNumberFormat="1" applyFont="1" applyFill="1" applyBorder="1" applyAlignment="1">
      <alignment horizontal="centerContinuous" vertical="center"/>
    </xf>
    <xf numFmtId="166" fontId="12" fillId="18" borderId="9" xfId="0" applyNumberFormat="1" applyFont="1" applyFill="1" applyBorder="1" applyAlignment="1">
      <alignment horizontal="centerContinuous" vertical="center"/>
    </xf>
    <xf numFmtId="0" fontId="11" fillId="17" borderId="9" xfId="0" applyFont="1" applyFill="1" applyBorder="1" applyAlignment="1">
      <alignment horizontal="justify" vertical="justify" wrapText="1"/>
    </xf>
    <xf numFmtId="0" fontId="11" fillId="17" borderId="9" xfId="0" applyFont="1" applyFill="1" applyBorder="1" applyAlignment="1">
      <alignment horizontal="center" vertical="center"/>
    </xf>
    <xf numFmtId="166" fontId="11" fillId="17" borderId="9" xfId="0" applyNumberFormat="1" applyFont="1" applyFill="1" applyBorder="1" applyAlignment="1">
      <alignment vertical="center"/>
    </xf>
    <xf numFmtId="0" fontId="11" fillId="19" borderId="12" xfId="0" applyFont="1" applyFill="1" applyBorder="1" applyAlignment="1">
      <alignment horizontal="centerContinuous" vertical="center" wrapText="1"/>
    </xf>
    <xf numFmtId="0" fontId="0" fillId="13" borderId="0" xfId="0" applyFill="1" applyAlignment="1">
      <alignment horizontal="centerContinuous"/>
    </xf>
    <xf numFmtId="0" fontId="0" fillId="13" borderId="0" xfId="0" applyFill="1" applyAlignment="1">
      <alignment horizontal="centerContinuous" vertical="center"/>
    </xf>
    <xf numFmtId="0" fontId="11" fillId="17" borderId="9" xfId="0" applyFont="1" applyFill="1" applyBorder="1" applyAlignment="1">
      <alignment horizontal="centerContinuous" vertical="center"/>
    </xf>
    <xf numFmtId="166" fontId="11" fillId="17" borderId="9" xfId="0" applyNumberFormat="1" applyFont="1" applyFill="1" applyBorder="1" applyAlignment="1">
      <alignment horizontal="centerContinuous" vertical="center"/>
    </xf>
    <xf numFmtId="166" fontId="11" fillId="18" borderId="31" xfId="0" applyNumberFormat="1" applyFont="1" applyFill="1" applyBorder="1" applyAlignment="1">
      <alignment horizontal="centerContinuous" vertical="center"/>
    </xf>
    <xf numFmtId="0" fontId="0" fillId="13" borderId="32" xfId="0" applyFill="1" applyBorder="1" applyAlignment="1">
      <alignment horizontal="centerContinuous"/>
    </xf>
    <xf numFmtId="166" fontId="11" fillId="18" borderId="32" xfId="0" applyNumberFormat="1" applyFont="1" applyFill="1" applyBorder="1" applyAlignment="1">
      <alignment horizontal="centerContinuous" vertical="center"/>
    </xf>
    <xf numFmtId="166" fontId="11" fillId="18" borderId="33" xfId="0" applyNumberFormat="1" applyFont="1" applyFill="1" applyBorder="1" applyAlignment="1">
      <alignment horizontal="centerContinuous" vertical="center"/>
    </xf>
    <xf numFmtId="166" fontId="11" fillId="18" borderId="30" xfId="0" applyNumberFormat="1" applyFont="1" applyFill="1" applyBorder="1" applyAlignment="1">
      <alignment horizontal="centerContinuous" vertical="center"/>
    </xf>
    <xf numFmtId="0" fontId="0" fillId="13" borderId="1" xfId="0" applyFill="1" applyBorder="1" applyAlignment="1">
      <alignment horizontal="centerContinuous"/>
    </xf>
    <xf numFmtId="166" fontId="12" fillId="18" borderId="30" xfId="0" applyNumberFormat="1" applyFont="1" applyFill="1" applyBorder="1" applyAlignment="1">
      <alignment horizontal="centerContinuous" vertical="center"/>
    </xf>
    <xf numFmtId="0" fontId="11" fillId="17" borderId="27" xfId="0" applyFont="1" applyFill="1" applyBorder="1" applyAlignment="1">
      <alignment horizontal="centerContinuous" vertical="justify"/>
    </xf>
    <xf numFmtId="0" fontId="11" fillId="17" borderId="27" xfId="0" applyFont="1" applyFill="1" applyBorder="1" applyAlignment="1">
      <alignment horizontal="centerContinuous" vertical="center"/>
    </xf>
    <xf numFmtId="166" fontId="11" fillId="17" borderId="27" xfId="0" applyNumberFormat="1" applyFont="1" applyFill="1" applyBorder="1" applyAlignment="1">
      <alignment horizontal="centerContinuous" vertical="center"/>
    </xf>
    <xf numFmtId="166" fontId="11" fillId="17" borderId="27" xfId="0" applyNumberFormat="1" applyFont="1" applyFill="1" applyBorder="1" applyAlignment="1">
      <alignment vertical="center"/>
    </xf>
    <xf numFmtId="0" fontId="0" fillId="0" borderId="0" xfId="0"/>
    <xf numFmtId="0" fontId="4" fillId="5" borderId="12" xfId="0" applyFont="1" applyFill="1" applyBorder="1" applyAlignment="1">
      <alignment horizontal="center" vertical="center"/>
    </xf>
    <xf numFmtId="0" fontId="2" fillId="0" borderId="4" xfId="0" applyFont="1" applyBorder="1"/>
    <xf numFmtId="0" fontId="2" fillId="0" borderId="5" xfId="0" applyFont="1" applyBorder="1"/>
    <xf numFmtId="0" fontId="4" fillId="5" borderId="17" xfId="0" applyFont="1" applyFill="1" applyBorder="1" applyAlignment="1">
      <alignment horizontal="center" vertical="center" wrapText="1"/>
    </xf>
    <xf numFmtId="0" fontId="2" fillId="0" borderId="18" xfId="0" applyFont="1" applyBorder="1"/>
    <xf numFmtId="0" fontId="2" fillId="0" borderId="19" xfId="0" applyFont="1" applyBorder="1"/>
    <xf numFmtId="0" fontId="4" fillId="8" borderId="23" xfId="0" applyFont="1" applyFill="1" applyBorder="1" applyAlignment="1">
      <alignment horizontal="center" vertical="center" wrapText="1"/>
    </xf>
    <xf numFmtId="0" fontId="4" fillId="8" borderId="24" xfId="0" applyFont="1" applyFill="1" applyBorder="1" applyAlignment="1">
      <alignment horizontal="center" vertical="center"/>
    </xf>
    <xf numFmtId="0" fontId="2" fillId="0" borderId="25" xfId="0" applyFont="1" applyBorder="1"/>
    <xf numFmtId="0" fontId="2" fillId="0" borderId="26" xfId="0" applyFont="1" applyBorder="1"/>
    <xf numFmtId="0" fontId="3" fillId="3" borderId="12" xfId="0" applyFont="1" applyFill="1" applyBorder="1" applyAlignment="1">
      <alignment horizontal="center" vertical="center"/>
    </xf>
    <xf numFmtId="0" fontId="4" fillId="5" borderId="12"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xf numFmtId="0" fontId="2" fillId="0" borderId="8" xfId="0" applyFont="1" applyBorder="1"/>
    <xf numFmtId="0" fontId="2" fillId="0" borderId="10" xfId="0" applyFont="1" applyBorder="1"/>
    <xf numFmtId="0" fontId="0" fillId="0" borderId="0" xfId="0"/>
    <xf numFmtId="0" fontId="2" fillId="0" borderId="11" xfId="0" applyFont="1" applyBorder="1"/>
    <xf numFmtId="0" fontId="2" fillId="0" borderId="13" xfId="0" applyFont="1" applyBorder="1"/>
    <xf numFmtId="0" fontId="2" fillId="0" borderId="14" xfId="0" applyFont="1" applyBorder="1"/>
    <xf numFmtId="0" fontId="2" fillId="0" borderId="15" xfId="0" applyFont="1" applyBorder="1"/>
    <xf numFmtId="0" fontId="1" fillId="6" borderId="6"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0" borderId="0" xfId="0" applyFont="1" applyAlignment="1">
      <alignment horizontal="center" vertical="center"/>
    </xf>
    <xf numFmtId="0" fontId="2" fillId="0" borderId="2" xfId="0" applyFont="1" applyBorder="1"/>
    <xf numFmtId="0" fontId="3" fillId="3" borderId="3" xfId="0" applyFont="1" applyFill="1" applyBorder="1" applyAlignment="1">
      <alignment horizontal="center" vertical="center"/>
    </xf>
    <xf numFmtId="0" fontId="1" fillId="4" borderId="6" xfId="0" applyFont="1" applyFill="1" applyBorder="1" applyAlignment="1">
      <alignment horizontal="center" vertical="center" wrapText="1"/>
    </xf>
    <xf numFmtId="0" fontId="1" fillId="0" borderId="0" xfId="0" applyFont="1" applyAlignment="1">
      <alignment horizontal="center" vertical="center" wrapText="1"/>
    </xf>
    <xf numFmtId="0" fontId="13" fillId="0" borderId="0" xfId="0" applyFont="1" applyAlignment="1">
      <alignment horizontal="center" vertical="justify"/>
    </xf>
  </cellXfs>
  <cellStyles count="3">
    <cellStyle name="Millares" xfId="1" builtinId="3"/>
    <cellStyle name="Moneda" xfId="2" builtinId="4"/>
    <cellStyle name="Normal" xfId="0" builtinId="0"/>
  </cellStyles>
  <dxfs count="0"/>
  <tableStyles count="0" defaultTableStyle="TableStyleMedium2" defaultPivotStyle="PivotStyleLight16"/>
  <colors>
    <mruColors>
      <color rgb="FF66CCFF"/>
      <color rgb="FFD8D8D8"/>
      <color rgb="FF99FFCC"/>
      <color rgb="FFFF9900"/>
      <color rgb="FFFF0066"/>
      <color rgb="FFFF00FF"/>
      <color rgb="FF00FF00"/>
      <color rgb="FF0099CC"/>
      <color rgb="FFFF00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AID LEONARDO JIMENEZ JIMENEZ" id="{BAF86829-BFA8-4B24-B8D3-899FE96141D5}" userId="0a2dda4be1f54d8f"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16"/>
  <sheetViews>
    <sheetView topLeftCell="A291" workbookViewId="0">
      <selection activeCell="N315" sqref="N315"/>
    </sheetView>
  </sheetViews>
  <sheetFormatPr baseColWidth="10" defaultColWidth="14.453125" defaultRowHeight="15" customHeight="1" x14ac:dyDescent="0.35"/>
  <cols>
    <col min="1" max="1" width="7.7265625" customWidth="1"/>
    <col min="2" max="2" width="14.7265625" customWidth="1"/>
    <col min="3" max="3" width="4" customWidth="1"/>
    <col min="4" max="4" width="49.453125" customWidth="1"/>
    <col min="5" max="5" width="4.453125" customWidth="1"/>
    <col min="6" max="6" width="10.26953125" customWidth="1"/>
    <col min="7" max="7" width="21.26953125" customWidth="1"/>
    <col min="8" max="8" width="24.453125" customWidth="1"/>
    <col min="9" max="9" width="46.26953125" style="48" customWidth="1"/>
    <col min="10" max="10" width="18" customWidth="1"/>
    <col min="11" max="11" width="15.81640625" customWidth="1"/>
    <col min="12" max="15" width="11.54296875" customWidth="1"/>
  </cols>
  <sheetData>
    <row r="1" spans="1:15" ht="14.25" customHeight="1" thickBot="1" x14ac:dyDescent="0.4">
      <c r="A1" s="41"/>
      <c r="B1" s="1"/>
      <c r="C1" s="41"/>
      <c r="D1" s="2"/>
      <c r="E1" s="41"/>
      <c r="F1" s="1"/>
      <c r="G1" s="3"/>
      <c r="H1" s="3"/>
      <c r="I1" s="51" t="s">
        <v>253</v>
      </c>
      <c r="J1" s="1"/>
      <c r="K1" s="1"/>
      <c r="L1" s="1"/>
      <c r="M1" s="1"/>
      <c r="N1" s="1"/>
      <c r="O1" s="1"/>
    </row>
    <row r="2" spans="1:15" ht="14.25" customHeight="1" x14ac:dyDescent="0.35">
      <c r="A2" s="168" t="s">
        <v>0</v>
      </c>
      <c r="B2" s="169"/>
      <c r="C2" s="170" t="s">
        <v>1</v>
      </c>
      <c r="D2" s="145"/>
      <c r="E2" s="145"/>
      <c r="F2" s="145"/>
      <c r="G2" s="145"/>
      <c r="H2" s="146"/>
      <c r="I2" s="50"/>
      <c r="J2" s="1"/>
      <c r="K2" s="171" t="s">
        <v>2</v>
      </c>
      <c r="L2" s="157"/>
      <c r="M2" s="157"/>
      <c r="N2" s="157"/>
      <c r="O2" s="158"/>
    </row>
    <row r="3" spans="1:15" ht="14.25" customHeight="1" x14ac:dyDescent="0.35">
      <c r="A3" s="172" t="s">
        <v>3</v>
      </c>
      <c r="B3" s="169"/>
      <c r="C3" s="4" t="s">
        <v>4</v>
      </c>
      <c r="D3" s="5" t="s">
        <v>5</v>
      </c>
      <c r="E3" s="4" t="s">
        <v>6</v>
      </c>
      <c r="F3" s="6" t="s">
        <v>7</v>
      </c>
      <c r="G3" s="7" t="s">
        <v>8</v>
      </c>
      <c r="H3" s="7" t="s">
        <v>9</v>
      </c>
      <c r="I3" s="51"/>
      <c r="J3" s="1"/>
      <c r="K3" s="159"/>
      <c r="L3" s="160"/>
      <c r="M3" s="160"/>
      <c r="N3" s="160"/>
      <c r="O3" s="161"/>
    </row>
    <row r="4" spans="1:15" ht="14.25" customHeight="1" x14ac:dyDescent="0.35">
      <c r="A4" s="8" t="s">
        <v>10</v>
      </c>
      <c r="B4" s="9" t="s">
        <v>11</v>
      </c>
      <c r="C4" s="155" t="s">
        <v>12</v>
      </c>
      <c r="D4" s="145"/>
      <c r="E4" s="145"/>
      <c r="F4" s="145"/>
      <c r="G4" s="145"/>
      <c r="H4" s="146"/>
      <c r="I4" s="50"/>
      <c r="J4" s="1"/>
      <c r="K4" s="159"/>
      <c r="L4" s="160"/>
      <c r="M4" s="160"/>
      <c r="N4" s="160"/>
      <c r="O4" s="161"/>
    </row>
    <row r="5" spans="1:15" ht="14.25" customHeight="1" thickBot="1" x14ac:dyDescent="0.4">
      <c r="A5" s="8" t="s">
        <v>13</v>
      </c>
      <c r="B5" s="10">
        <v>1498452</v>
      </c>
      <c r="C5" s="11">
        <v>1.1000000000000001</v>
      </c>
      <c r="D5" s="12" t="s">
        <v>14</v>
      </c>
      <c r="E5" s="8" t="s">
        <v>15</v>
      </c>
      <c r="F5" s="9">
        <v>1</v>
      </c>
      <c r="G5" s="13">
        <f t="shared" ref="G5:G6" si="0">B5</f>
        <v>1498452</v>
      </c>
      <c r="H5" s="13">
        <f t="shared" ref="H5:H6" si="1">G5*F5</f>
        <v>1498452</v>
      </c>
      <c r="I5" s="49"/>
      <c r="J5" s="1"/>
      <c r="K5" s="162"/>
      <c r="L5" s="163"/>
      <c r="M5" s="163"/>
      <c r="N5" s="163"/>
      <c r="O5" s="164"/>
    </row>
    <row r="6" spans="1:15" ht="14.25" customHeight="1" x14ac:dyDescent="0.35">
      <c r="A6" s="8" t="s">
        <v>16</v>
      </c>
      <c r="B6" s="10">
        <v>12403</v>
      </c>
      <c r="C6" s="11">
        <v>1.2</v>
      </c>
      <c r="D6" s="12" t="s">
        <v>17</v>
      </c>
      <c r="E6" s="8" t="s">
        <v>18</v>
      </c>
      <c r="F6" s="9">
        <v>20</v>
      </c>
      <c r="G6" s="13">
        <f t="shared" si="0"/>
        <v>12403</v>
      </c>
      <c r="H6" s="13">
        <f t="shared" si="1"/>
        <v>248060</v>
      </c>
      <c r="I6" s="49"/>
      <c r="J6" s="14"/>
      <c r="K6" s="1"/>
      <c r="L6" s="1"/>
      <c r="M6" s="1"/>
      <c r="N6" s="1"/>
      <c r="O6" s="1"/>
    </row>
    <row r="7" spans="1:15" ht="27" thickBot="1" x14ac:dyDescent="0.4">
      <c r="A7" s="8"/>
      <c r="B7" s="10"/>
      <c r="C7" s="155" t="s">
        <v>19</v>
      </c>
      <c r="D7" s="145"/>
      <c r="E7" s="145"/>
      <c r="F7" s="145"/>
      <c r="G7" s="145"/>
      <c r="H7" s="146"/>
      <c r="I7" s="52" t="s">
        <v>254</v>
      </c>
      <c r="J7" s="1"/>
      <c r="K7" s="1"/>
      <c r="L7" s="1"/>
      <c r="M7" s="1"/>
      <c r="N7" s="1"/>
      <c r="O7" s="1"/>
    </row>
    <row r="8" spans="1:15" ht="14.25" customHeight="1" x14ac:dyDescent="0.35">
      <c r="A8" s="8" t="s">
        <v>20</v>
      </c>
      <c r="B8" s="10">
        <v>9500</v>
      </c>
      <c r="C8" s="11">
        <v>2.1</v>
      </c>
      <c r="D8" s="12" t="s">
        <v>21</v>
      </c>
      <c r="E8" s="8" t="s">
        <v>22</v>
      </c>
      <c r="F8" s="9">
        <v>48</v>
      </c>
      <c r="G8" s="13">
        <f t="shared" ref="G8:G11" si="2">B8</f>
        <v>9500</v>
      </c>
      <c r="H8" s="13">
        <f t="shared" ref="H8:H11" si="3">G8*F8</f>
        <v>456000</v>
      </c>
      <c r="I8" s="49"/>
      <c r="J8" s="1"/>
      <c r="K8" s="156" t="s">
        <v>23</v>
      </c>
      <c r="L8" s="157"/>
      <c r="M8" s="157"/>
      <c r="N8" s="157"/>
      <c r="O8" s="158"/>
    </row>
    <row r="9" spans="1:15" ht="14.25" customHeight="1" x14ac:dyDescent="0.35">
      <c r="A9" s="8" t="s">
        <v>24</v>
      </c>
      <c r="B9" s="10">
        <v>83646</v>
      </c>
      <c r="C9" s="11">
        <v>2.2000000000000002</v>
      </c>
      <c r="D9" s="12" t="s">
        <v>25</v>
      </c>
      <c r="E9" s="8" t="s">
        <v>18</v>
      </c>
      <c r="F9" s="9">
        <v>12</v>
      </c>
      <c r="G9" s="13">
        <f t="shared" si="2"/>
        <v>83646</v>
      </c>
      <c r="H9" s="13">
        <f t="shared" si="3"/>
        <v>1003752</v>
      </c>
      <c r="I9" s="49"/>
      <c r="J9" s="1"/>
      <c r="K9" s="159"/>
      <c r="L9" s="160"/>
      <c r="M9" s="160"/>
      <c r="N9" s="160"/>
      <c r="O9" s="161"/>
    </row>
    <row r="10" spans="1:15" ht="14.25" customHeight="1" thickBot="1" x14ac:dyDescent="0.4">
      <c r="A10" s="8" t="s">
        <v>26</v>
      </c>
      <c r="B10" s="10">
        <v>61761</v>
      </c>
      <c r="C10" s="11">
        <v>2.2999999999999998</v>
      </c>
      <c r="D10" s="12" t="s">
        <v>27</v>
      </c>
      <c r="E10" s="8" t="s">
        <v>28</v>
      </c>
      <c r="F10" s="9">
        <v>12</v>
      </c>
      <c r="G10" s="13">
        <f t="shared" si="2"/>
        <v>61761</v>
      </c>
      <c r="H10" s="13">
        <f t="shared" si="3"/>
        <v>741132</v>
      </c>
      <c r="I10" s="49"/>
      <c r="J10" s="1"/>
      <c r="K10" s="162"/>
      <c r="L10" s="163"/>
      <c r="M10" s="163"/>
      <c r="N10" s="163"/>
      <c r="O10" s="164"/>
    </row>
    <row r="11" spans="1:15" ht="14.25" customHeight="1" x14ac:dyDescent="0.35">
      <c r="A11" s="8" t="s">
        <v>29</v>
      </c>
      <c r="B11" s="10">
        <v>46033</v>
      </c>
      <c r="C11" s="11">
        <v>2.4</v>
      </c>
      <c r="D11" s="12" t="s">
        <v>30</v>
      </c>
      <c r="E11" s="8" t="s">
        <v>18</v>
      </c>
      <c r="F11" s="9">
        <v>12</v>
      </c>
      <c r="G11" s="13">
        <f t="shared" si="2"/>
        <v>46033</v>
      </c>
      <c r="H11" s="13">
        <f t="shared" si="3"/>
        <v>552396</v>
      </c>
      <c r="I11" s="49"/>
      <c r="J11" s="1"/>
      <c r="K11" s="1"/>
      <c r="L11" s="1"/>
      <c r="M11" s="1"/>
      <c r="N11" s="1"/>
      <c r="O11" s="1"/>
    </row>
    <row r="12" spans="1:15" thickBot="1" x14ac:dyDescent="0.4">
      <c r="A12" s="8"/>
      <c r="B12" s="10"/>
      <c r="C12" s="155" t="s">
        <v>31</v>
      </c>
      <c r="D12" s="145"/>
      <c r="E12" s="145"/>
      <c r="F12" s="145"/>
      <c r="G12" s="145"/>
      <c r="H12" s="146"/>
      <c r="I12" s="52" t="s">
        <v>250</v>
      </c>
      <c r="J12" s="1"/>
      <c r="K12" s="1"/>
      <c r="L12" s="1"/>
      <c r="M12" s="1"/>
      <c r="N12" s="1"/>
      <c r="O12" s="1"/>
    </row>
    <row r="13" spans="1:15" ht="14.25" customHeight="1" x14ac:dyDescent="0.35">
      <c r="A13" s="8" t="s">
        <v>32</v>
      </c>
      <c r="B13" s="10">
        <v>83552</v>
      </c>
      <c r="C13" s="11">
        <v>3.1</v>
      </c>
      <c r="D13" s="12" t="s">
        <v>33</v>
      </c>
      <c r="E13" s="8" t="s">
        <v>28</v>
      </c>
      <c r="F13" s="9">
        <v>8</v>
      </c>
      <c r="G13" s="13">
        <f t="shared" ref="G13:G15" si="4">B13</f>
        <v>83552</v>
      </c>
      <c r="H13" s="13">
        <f t="shared" ref="H13:H18" si="5">G13*F13</f>
        <v>668416</v>
      </c>
      <c r="I13" s="49"/>
      <c r="J13" s="1"/>
      <c r="K13" s="165" t="s">
        <v>34</v>
      </c>
      <c r="L13" s="157"/>
      <c r="M13" s="157"/>
      <c r="N13" s="157"/>
      <c r="O13" s="158"/>
    </row>
    <row r="14" spans="1:15" ht="27" thickBot="1" x14ac:dyDescent="0.4">
      <c r="A14" s="8" t="s">
        <v>35</v>
      </c>
      <c r="B14" s="10">
        <v>691080</v>
      </c>
      <c r="C14" s="11">
        <v>3.2</v>
      </c>
      <c r="D14" s="12" t="s">
        <v>36</v>
      </c>
      <c r="E14" s="8" t="s">
        <v>28</v>
      </c>
      <c r="F14" s="9">
        <v>3.6</v>
      </c>
      <c r="G14" s="13">
        <f t="shared" si="4"/>
        <v>691080</v>
      </c>
      <c r="H14" s="13">
        <f t="shared" si="5"/>
        <v>2487888</v>
      </c>
      <c r="I14" s="52" t="s">
        <v>255</v>
      </c>
      <c r="J14" s="1"/>
      <c r="K14" s="162"/>
      <c r="L14" s="163"/>
      <c r="M14" s="163"/>
      <c r="N14" s="163"/>
      <c r="O14" s="164"/>
    </row>
    <row r="15" spans="1:15" ht="14.25" customHeight="1" x14ac:dyDescent="0.35">
      <c r="A15" s="8" t="s">
        <v>37</v>
      </c>
      <c r="B15" s="10">
        <v>7138</v>
      </c>
      <c r="C15" s="11">
        <v>3.3</v>
      </c>
      <c r="D15" s="12" t="s">
        <v>38</v>
      </c>
      <c r="E15" s="8" t="s">
        <v>39</v>
      </c>
      <c r="F15" s="9">
        <v>160</v>
      </c>
      <c r="G15" s="13">
        <f t="shared" si="4"/>
        <v>7138</v>
      </c>
      <c r="H15" s="13">
        <f t="shared" si="5"/>
        <v>1142080</v>
      </c>
      <c r="I15" s="49"/>
      <c r="J15" s="1"/>
      <c r="K15" s="1"/>
      <c r="L15" s="1"/>
      <c r="M15" s="1"/>
      <c r="N15" s="1"/>
      <c r="O15" s="1"/>
    </row>
    <row r="16" spans="1:15" ht="14.25" customHeight="1" x14ac:dyDescent="0.35">
      <c r="A16" s="42" t="s">
        <v>20</v>
      </c>
      <c r="B16" s="43">
        <v>0</v>
      </c>
      <c r="C16" s="44">
        <v>3.4</v>
      </c>
      <c r="D16" s="45" t="s">
        <v>40</v>
      </c>
      <c r="E16" s="42" t="s">
        <v>39</v>
      </c>
      <c r="F16" s="46"/>
      <c r="G16" s="47"/>
      <c r="H16" s="47">
        <f t="shared" si="5"/>
        <v>0</v>
      </c>
      <c r="I16" s="49" t="s">
        <v>256</v>
      </c>
      <c r="J16" s="1"/>
      <c r="K16" s="1"/>
      <c r="L16" s="1"/>
      <c r="M16" s="1"/>
      <c r="N16" s="1"/>
      <c r="O16" s="1"/>
    </row>
    <row r="17" spans="1:15" ht="14.25" customHeight="1" x14ac:dyDescent="0.35">
      <c r="A17" s="8" t="s">
        <v>41</v>
      </c>
      <c r="B17" s="10">
        <v>399996</v>
      </c>
      <c r="C17" s="11">
        <v>3.5</v>
      </c>
      <c r="D17" s="12" t="s">
        <v>42</v>
      </c>
      <c r="E17" s="8" t="s">
        <v>28</v>
      </c>
      <c r="F17" s="9">
        <v>0.8</v>
      </c>
      <c r="G17" s="13">
        <f t="shared" ref="G17:G18" si="6">B17</f>
        <v>399996</v>
      </c>
      <c r="H17" s="13">
        <f t="shared" si="5"/>
        <v>319996.80000000005</v>
      </c>
      <c r="I17" s="49"/>
      <c r="J17" s="1"/>
      <c r="K17" s="1"/>
      <c r="L17" s="1"/>
      <c r="M17" s="1"/>
      <c r="N17" s="1"/>
      <c r="O17" s="1"/>
    </row>
    <row r="18" spans="1:15" ht="25.15" customHeight="1" x14ac:dyDescent="0.35">
      <c r="A18" s="8" t="s">
        <v>43</v>
      </c>
      <c r="B18" s="10">
        <v>966867</v>
      </c>
      <c r="C18" s="11">
        <v>3.6</v>
      </c>
      <c r="D18" s="12" t="s">
        <v>44</v>
      </c>
      <c r="E18" s="8" t="s">
        <v>28</v>
      </c>
      <c r="F18" s="9">
        <v>0.43</v>
      </c>
      <c r="G18" s="13">
        <f t="shared" si="6"/>
        <v>966867</v>
      </c>
      <c r="H18" s="13">
        <f t="shared" si="5"/>
        <v>415752.81</v>
      </c>
      <c r="I18" s="49"/>
      <c r="J18" s="1"/>
      <c r="K18" s="1"/>
      <c r="L18" s="1"/>
      <c r="M18" s="1"/>
      <c r="N18" s="1"/>
      <c r="O18" s="1"/>
    </row>
    <row r="19" spans="1:15" ht="14.25" customHeight="1" x14ac:dyDescent="0.35">
      <c r="A19" s="8"/>
      <c r="B19" s="10"/>
      <c r="C19" s="155" t="s">
        <v>45</v>
      </c>
      <c r="D19" s="145"/>
      <c r="E19" s="145"/>
      <c r="F19" s="145"/>
      <c r="G19" s="145"/>
      <c r="H19" s="146"/>
      <c r="I19" s="50"/>
      <c r="J19" s="1"/>
      <c r="K19" s="1"/>
      <c r="L19" s="1"/>
      <c r="M19" s="1"/>
      <c r="N19" s="1"/>
      <c r="O19" s="1"/>
    </row>
    <row r="20" spans="1:15" ht="130" x14ac:dyDescent="0.35">
      <c r="A20" s="8" t="s">
        <v>46</v>
      </c>
      <c r="B20" s="10">
        <f>19611</f>
        <v>19611</v>
      </c>
      <c r="C20" s="11">
        <v>4.0999999999999996</v>
      </c>
      <c r="D20" s="60" t="s">
        <v>262</v>
      </c>
      <c r="E20" s="61" t="s">
        <v>263</v>
      </c>
      <c r="F20" s="62">
        <v>2814.87</v>
      </c>
      <c r="G20" s="13">
        <v>19611</v>
      </c>
      <c r="H20" s="13">
        <f t="shared" ref="H20:H24" si="7">G20*F20</f>
        <v>55202415.57</v>
      </c>
      <c r="I20" s="53" t="s">
        <v>257</v>
      </c>
      <c r="J20" s="59">
        <v>55202560</v>
      </c>
      <c r="K20" s="58">
        <f>J20/B20</f>
        <v>2814.8773647442763</v>
      </c>
      <c r="L20" s="1"/>
      <c r="M20" s="1"/>
      <c r="N20" s="1"/>
      <c r="O20" s="1"/>
    </row>
    <row r="21" spans="1:15" ht="14.5" x14ac:dyDescent="0.35">
      <c r="A21" s="8" t="s">
        <v>48</v>
      </c>
      <c r="B21" s="10">
        <v>545566</v>
      </c>
      <c r="C21" s="11">
        <v>4.2</v>
      </c>
      <c r="D21" s="12" t="s">
        <v>49</v>
      </c>
      <c r="E21" s="8" t="s">
        <v>18</v>
      </c>
      <c r="F21" s="9">
        <v>200</v>
      </c>
      <c r="G21" s="13">
        <f t="shared" ref="G21:G24" si="8">B21</f>
        <v>545566</v>
      </c>
      <c r="H21" s="13">
        <f t="shared" si="7"/>
        <v>109113200</v>
      </c>
      <c r="I21" s="49" t="s">
        <v>258</v>
      </c>
      <c r="J21" s="1"/>
      <c r="K21" s="1"/>
      <c r="L21" s="1"/>
      <c r="M21" s="1"/>
      <c r="N21" s="1"/>
      <c r="O21" s="1"/>
    </row>
    <row r="22" spans="1:15" ht="87.4" customHeight="1" x14ac:dyDescent="0.35">
      <c r="A22" s="8" t="s">
        <v>265</v>
      </c>
      <c r="B22" s="10">
        <v>18562</v>
      </c>
      <c r="C22" s="11">
        <v>4.3</v>
      </c>
      <c r="D22" s="60" t="s">
        <v>264</v>
      </c>
      <c r="E22" s="61" t="s">
        <v>263</v>
      </c>
      <c r="F22" s="62">
        <v>548.48</v>
      </c>
      <c r="G22" s="13">
        <v>18562</v>
      </c>
      <c r="H22" s="13">
        <f t="shared" si="7"/>
        <v>10180885.76</v>
      </c>
      <c r="I22" s="53" t="s">
        <v>259</v>
      </c>
      <c r="J22" s="63">
        <v>10180800</v>
      </c>
      <c r="K22" s="58">
        <f>J22/B22</f>
        <v>548.47537980821028</v>
      </c>
      <c r="L22" s="1"/>
      <c r="M22" s="1"/>
      <c r="N22" s="1"/>
      <c r="O22" s="1"/>
    </row>
    <row r="23" spans="1:15" ht="14.25" customHeight="1" x14ac:dyDescent="0.35">
      <c r="A23" s="8" t="s">
        <v>50</v>
      </c>
      <c r="B23" s="10">
        <v>69313</v>
      </c>
      <c r="C23" s="11">
        <v>4.4000000000000004</v>
      </c>
      <c r="D23" s="12" t="s">
        <v>51</v>
      </c>
      <c r="E23" s="8" t="s">
        <v>22</v>
      </c>
      <c r="F23" s="9">
        <v>40</v>
      </c>
      <c r="G23" s="13">
        <f t="shared" si="8"/>
        <v>69313</v>
      </c>
      <c r="H23" s="13">
        <f t="shared" si="7"/>
        <v>2772520</v>
      </c>
      <c r="I23" s="49"/>
      <c r="J23" s="1"/>
      <c r="K23" s="1"/>
      <c r="L23" s="1"/>
      <c r="M23" s="1"/>
      <c r="N23" s="1"/>
      <c r="O23" s="1"/>
    </row>
    <row r="24" spans="1:15" ht="14.25" customHeight="1" x14ac:dyDescent="0.35">
      <c r="A24" s="8" t="s">
        <v>52</v>
      </c>
      <c r="B24" s="10">
        <v>29214</v>
      </c>
      <c r="C24" s="11">
        <v>4.5</v>
      </c>
      <c r="D24" s="12" t="s">
        <v>53</v>
      </c>
      <c r="E24" s="8" t="s">
        <v>22</v>
      </c>
      <c r="F24" s="9">
        <v>28</v>
      </c>
      <c r="G24" s="13">
        <f t="shared" si="8"/>
        <v>29214</v>
      </c>
      <c r="H24" s="13">
        <f t="shared" si="7"/>
        <v>817992</v>
      </c>
      <c r="I24" s="49"/>
      <c r="J24" s="1"/>
      <c r="K24" s="1"/>
      <c r="L24" s="1"/>
      <c r="M24" s="1"/>
      <c r="N24" s="1"/>
      <c r="O24" s="1"/>
    </row>
    <row r="25" spans="1:15" ht="14.25" customHeight="1" x14ac:dyDescent="0.35">
      <c r="A25" s="8"/>
      <c r="B25" s="10"/>
      <c r="C25" s="155" t="s">
        <v>54</v>
      </c>
      <c r="D25" s="145"/>
      <c r="E25" s="145"/>
      <c r="F25" s="145"/>
      <c r="G25" s="145"/>
      <c r="H25" s="146"/>
      <c r="I25" s="50"/>
      <c r="J25" s="1"/>
      <c r="K25" s="1"/>
      <c r="L25" s="1"/>
      <c r="M25" s="1"/>
      <c r="N25" s="1"/>
      <c r="O25" s="1"/>
    </row>
    <row r="26" spans="1:15" ht="14.25" customHeight="1" x14ac:dyDescent="0.35">
      <c r="A26" s="15" t="s">
        <v>20</v>
      </c>
      <c r="B26" s="16">
        <v>5656</v>
      </c>
      <c r="C26" s="11">
        <v>5.0999999999999996</v>
      </c>
      <c r="D26" s="12" t="s">
        <v>55</v>
      </c>
      <c r="E26" s="8" t="s">
        <v>18</v>
      </c>
      <c r="F26" s="9">
        <v>540</v>
      </c>
      <c r="G26" s="13">
        <f t="shared" ref="G26:G27" si="9">B26</f>
        <v>5656</v>
      </c>
      <c r="H26" s="13">
        <f t="shared" ref="H26:H27" si="10">G26*F26</f>
        <v>3054240</v>
      </c>
      <c r="I26" s="49"/>
      <c r="J26" s="1"/>
      <c r="K26" s="1"/>
      <c r="L26" s="1"/>
      <c r="M26" s="1"/>
      <c r="N26" s="1"/>
      <c r="O26" s="1"/>
    </row>
    <row r="27" spans="1:15" ht="14.25" customHeight="1" x14ac:dyDescent="0.35">
      <c r="A27" s="8" t="s">
        <v>56</v>
      </c>
      <c r="B27" s="10">
        <v>41625</v>
      </c>
      <c r="C27" s="11">
        <v>5.2</v>
      </c>
      <c r="D27" s="12" t="s">
        <v>57</v>
      </c>
      <c r="E27" s="8" t="s">
        <v>22</v>
      </c>
      <c r="F27" s="9">
        <v>20</v>
      </c>
      <c r="G27" s="13">
        <f t="shared" si="9"/>
        <v>41625</v>
      </c>
      <c r="H27" s="13">
        <f t="shared" si="10"/>
        <v>832500</v>
      </c>
      <c r="I27" s="49"/>
      <c r="J27" s="1"/>
      <c r="K27" s="1"/>
      <c r="L27" s="1"/>
      <c r="M27" s="1"/>
      <c r="N27" s="1"/>
      <c r="O27" s="1"/>
    </row>
    <row r="28" spans="1:15" ht="14.25" customHeight="1" x14ac:dyDescent="0.35">
      <c r="A28" s="8"/>
      <c r="B28" s="10"/>
      <c r="C28" s="155" t="s">
        <v>58</v>
      </c>
      <c r="D28" s="145"/>
      <c r="E28" s="145"/>
      <c r="F28" s="145"/>
      <c r="G28" s="145"/>
      <c r="H28" s="146"/>
      <c r="I28" s="50"/>
      <c r="J28" s="1"/>
      <c r="K28" s="1"/>
      <c r="L28" s="1"/>
      <c r="M28" s="1"/>
      <c r="N28" s="1"/>
      <c r="O28" s="1"/>
    </row>
    <row r="29" spans="1:15" ht="14.25" customHeight="1" x14ac:dyDescent="0.35">
      <c r="A29" s="8" t="s">
        <v>59</v>
      </c>
      <c r="B29" s="10">
        <v>4141</v>
      </c>
      <c r="C29" s="11">
        <v>6.1</v>
      </c>
      <c r="D29" s="12" t="s">
        <v>60</v>
      </c>
      <c r="E29" s="8" t="s">
        <v>22</v>
      </c>
      <c r="F29" s="9">
        <v>1000</v>
      </c>
      <c r="G29" s="13">
        <f t="shared" ref="G29:G30" si="11">B29</f>
        <v>4141</v>
      </c>
      <c r="H29" s="13">
        <f t="shared" ref="H29:H30" si="12">G29*F29</f>
        <v>4141000</v>
      </c>
      <c r="I29" s="49"/>
      <c r="J29" s="1"/>
      <c r="K29" s="1"/>
      <c r="L29" s="1"/>
      <c r="M29" s="1"/>
      <c r="N29" s="1"/>
      <c r="O29" s="1"/>
    </row>
    <row r="30" spans="1:15" ht="14.25" customHeight="1" x14ac:dyDescent="0.35">
      <c r="A30" s="8" t="s">
        <v>61</v>
      </c>
      <c r="B30" s="10">
        <v>3757</v>
      </c>
      <c r="C30" s="11">
        <v>6.2</v>
      </c>
      <c r="D30" s="12" t="s">
        <v>62</v>
      </c>
      <c r="E30" s="8" t="s">
        <v>22</v>
      </c>
      <c r="F30" s="9">
        <v>1000</v>
      </c>
      <c r="G30" s="13">
        <f t="shared" si="11"/>
        <v>3757</v>
      </c>
      <c r="H30" s="13">
        <f t="shared" si="12"/>
        <v>3757000</v>
      </c>
      <c r="I30" s="49"/>
      <c r="J30" s="1"/>
      <c r="K30" s="1"/>
      <c r="L30" s="1"/>
      <c r="M30" s="1"/>
      <c r="N30" s="1"/>
      <c r="O30" s="1"/>
    </row>
    <row r="31" spans="1:15" ht="14.25" customHeight="1" x14ac:dyDescent="0.35">
      <c r="A31" s="8"/>
      <c r="B31" s="10"/>
      <c r="C31" s="11"/>
      <c r="D31" s="166" t="s">
        <v>63</v>
      </c>
      <c r="E31" s="145"/>
      <c r="F31" s="145"/>
      <c r="G31" s="145"/>
      <c r="H31" s="146"/>
      <c r="I31" s="50"/>
      <c r="J31" s="1"/>
      <c r="K31" s="1"/>
      <c r="L31" s="1"/>
      <c r="M31" s="1"/>
      <c r="N31" s="1"/>
      <c r="O31" s="1"/>
    </row>
    <row r="32" spans="1:15" ht="14.25" customHeight="1" x14ac:dyDescent="0.35">
      <c r="A32" s="8" t="s">
        <v>64</v>
      </c>
      <c r="B32" s="10">
        <v>70435</v>
      </c>
      <c r="C32" s="11">
        <v>7.1</v>
      </c>
      <c r="D32" s="12" t="s">
        <v>65</v>
      </c>
      <c r="E32" s="8" t="s">
        <v>15</v>
      </c>
      <c r="F32" s="9">
        <v>16</v>
      </c>
      <c r="G32" s="13">
        <f t="shared" ref="G32:G36" si="13">B32</f>
        <v>70435</v>
      </c>
      <c r="H32" s="13">
        <f t="shared" ref="H32:H36" si="14">G32*F32</f>
        <v>1126960</v>
      </c>
      <c r="I32" s="49"/>
      <c r="J32" s="1"/>
      <c r="K32" s="1"/>
      <c r="L32" s="1"/>
      <c r="M32" s="1"/>
      <c r="N32" s="1"/>
      <c r="O32" s="1"/>
    </row>
    <row r="33" spans="1:15" ht="14.25" customHeight="1" x14ac:dyDescent="0.35">
      <c r="A33" s="8" t="s">
        <v>66</v>
      </c>
      <c r="B33" s="10">
        <v>72845</v>
      </c>
      <c r="C33" s="11">
        <v>7.2</v>
      </c>
      <c r="D33" s="12" t="s">
        <v>67</v>
      </c>
      <c r="E33" s="8" t="s">
        <v>15</v>
      </c>
      <c r="F33" s="9">
        <v>12</v>
      </c>
      <c r="G33" s="13">
        <f t="shared" si="13"/>
        <v>72845</v>
      </c>
      <c r="H33" s="13">
        <f t="shared" si="14"/>
        <v>874140</v>
      </c>
      <c r="I33" s="49"/>
      <c r="J33" s="1"/>
      <c r="K33" s="1"/>
      <c r="L33" s="1"/>
      <c r="M33" s="1"/>
      <c r="N33" s="1"/>
      <c r="O33" s="1"/>
    </row>
    <row r="34" spans="1:15" ht="14.25" customHeight="1" x14ac:dyDescent="0.35">
      <c r="A34" s="8" t="s">
        <v>68</v>
      </c>
      <c r="B34" s="10">
        <v>122361</v>
      </c>
      <c r="C34" s="11">
        <v>7.3</v>
      </c>
      <c r="D34" s="12" t="s">
        <v>69</v>
      </c>
      <c r="E34" s="8" t="s">
        <v>15</v>
      </c>
      <c r="F34" s="9">
        <v>4</v>
      </c>
      <c r="G34" s="13">
        <f t="shared" si="13"/>
        <v>122361</v>
      </c>
      <c r="H34" s="13">
        <f t="shared" si="14"/>
        <v>489444</v>
      </c>
      <c r="I34" s="49"/>
      <c r="J34" s="1"/>
      <c r="K34" s="1"/>
      <c r="L34" s="1"/>
      <c r="M34" s="1"/>
      <c r="N34" s="1"/>
      <c r="O34" s="1"/>
    </row>
    <row r="35" spans="1:15" ht="14.25" customHeight="1" x14ac:dyDescent="0.35">
      <c r="A35" s="8" t="s">
        <v>70</v>
      </c>
      <c r="B35" s="10">
        <v>4523</v>
      </c>
      <c r="C35" s="11">
        <v>7.4</v>
      </c>
      <c r="D35" s="12" t="s">
        <v>71</v>
      </c>
      <c r="E35" s="8" t="s">
        <v>22</v>
      </c>
      <c r="F35" s="9">
        <v>120</v>
      </c>
      <c r="G35" s="13">
        <f t="shared" si="13"/>
        <v>4523</v>
      </c>
      <c r="H35" s="13">
        <f t="shared" si="14"/>
        <v>542760</v>
      </c>
      <c r="I35" s="49"/>
      <c r="J35" s="1"/>
      <c r="K35" s="1"/>
      <c r="L35" s="1"/>
      <c r="M35" s="1"/>
      <c r="N35" s="1"/>
      <c r="O35" s="1"/>
    </row>
    <row r="36" spans="1:15" ht="79.150000000000006" customHeight="1" x14ac:dyDescent="0.35">
      <c r="A36" s="15" t="s">
        <v>20</v>
      </c>
      <c r="B36" s="16">
        <v>39592</v>
      </c>
      <c r="C36" s="11">
        <v>7.5</v>
      </c>
      <c r="D36" s="12" t="s">
        <v>72</v>
      </c>
      <c r="E36" s="8" t="s">
        <v>15</v>
      </c>
      <c r="F36" s="9">
        <v>12</v>
      </c>
      <c r="G36" s="13">
        <f t="shared" si="13"/>
        <v>39592</v>
      </c>
      <c r="H36" s="13">
        <f t="shared" si="14"/>
        <v>475104</v>
      </c>
      <c r="I36" s="53" t="s">
        <v>260</v>
      </c>
      <c r="J36" s="1"/>
      <c r="K36" s="1"/>
      <c r="L36" s="1"/>
      <c r="M36" s="1"/>
      <c r="N36" s="1"/>
      <c r="O36" s="1"/>
    </row>
    <row r="37" spans="1:15" ht="14.25" customHeight="1" x14ac:dyDescent="0.35">
      <c r="A37" s="8"/>
      <c r="B37" s="10"/>
      <c r="C37" s="155" t="s">
        <v>73</v>
      </c>
      <c r="D37" s="145"/>
      <c r="E37" s="145"/>
      <c r="F37" s="145"/>
      <c r="G37" s="145"/>
      <c r="H37" s="146"/>
      <c r="I37" s="50"/>
      <c r="J37" s="1"/>
      <c r="K37" s="1"/>
      <c r="L37" s="1"/>
      <c r="M37" s="1"/>
      <c r="N37" s="1"/>
      <c r="O37" s="1"/>
    </row>
    <row r="38" spans="1:15" ht="31.5" customHeight="1" x14ac:dyDescent="0.35">
      <c r="A38" s="8" t="s">
        <v>74</v>
      </c>
      <c r="B38" s="10">
        <v>11033</v>
      </c>
      <c r="C38" s="11">
        <v>8.1</v>
      </c>
      <c r="D38" s="17" t="s">
        <v>75</v>
      </c>
      <c r="E38" s="8" t="s">
        <v>28</v>
      </c>
      <c r="F38" s="9">
        <v>48</v>
      </c>
      <c r="G38" s="13">
        <f t="shared" ref="G38:G39" si="15">B38</f>
        <v>11033</v>
      </c>
      <c r="H38" s="13">
        <f t="shared" ref="H38:H39" si="16">G38*F38</f>
        <v>529584</v>
      </c>
      <c r="I38" s="49"/>
      <c r="J38" s="1"/>
      <c r="K38" s="1"/>
      <c r="L38" s="1"/>
      <c r="M38" s="1"/>
      <c r="N38" s="1"/>
      <c r="O38" s="1"/>
    </row>
    <row r="39" spans="1:15" ht="14.25" customHeight="1" x14ac:dyDescent="0.35">
      <c r="A39" s="15" t="s">
        <v>76</v>
      </c>
      <c r="B39" s="16">
        <f>25248*13.12%+25248</f>
        <v>28560.5376</v>
      </c>
      <c r="C39" s="11">
        <v>8.1999999999999993</v>
      </c>
      <c r="D39" s="12" t="s">
        <v>77</v>
      </c>
      <c r="E39" s="8" t="s">
        <v>18</v>
      </c>
      <c r="F39" s="9">
        <v>40</v>
      </c>
      <c r="G39" s="13">
        <f t="shared" si="15"/>
        <v>28560.5376</v>
      </c>
      <c r="H39" s="13">
        <f t="shared" si="16"/>
        <v>1142421.504</v>
      </c>
      <c r="I39" s="49"/>
      <c r="J39" s="1"/>
      <c r="K39" s="1"/>
      <c r="L39" s="1"/>
      <c r="M39" s="1"/>
      <c r="N39" s="1"/>
      <c r="O39" s="1"/>
    </row>
    <row r="40" spans="1:15" ht="14.25" customHeight="1" x14ac:dyDescent="0.35">
      <c r="A40" s="8"/>
      <c r="B40" s="10" t="s">
        <v>78</v>
      </c>
      <c r="C40" s="18"/>
      <c r="D40" s="19" t="s">
        <v>79</v>
      </c>
      <c r="E40" s="18"/>
      <c r="F40" s="20"/>
      <c r="G40" s="21"/>
      <c r="H40" s="21">
        <f>SUM(H5:H6,H8:H11,H13:H18,H20:H24,H26:H27,H29:H30,H32:H36,H38:H39)</f>
        <v>204586092.44400001</v>
      </c>
      <c r="I40" s="54"/>
      <c r="J40" s="1"/>
      <c r="K40" s="1"/>
      <c r="L40" s="1"/>
      <c r="M40" s="1"/>
      <c r="N40" s="1"/>
      <c r="O40" s="1"/>
    </row>
    <row r="41" spans="1:15" ht="14.25" customHeight="1" x14ac:dyDescent="0.35">
      <c r="A41" s="8"/>
      <c r="B41" s="10"/>
      <c r="C41" s="41"/>
      <c r="D41" s="2"/>
      <c r="E41" s="41"/>
      <c r="F41" s="1"/>
      <c r="G41" s="3"/>
      <c r="H41" s="3"/>
      <c r="I41" s="49"/>
      <c r="J41" s="1"/>
      <c r="K41" s="1"/>
      <c r="L41" s="1"/>
      <c r="M41" s="1"/>
      <c r="N41" s="1"/>
      <c r="O41" s="1"/>
    </row>
    <row r="42" spans="1:15" ht="14.25" customHeight="1" x14ac:dyDescent="0.35">
      <c r="A42" s="8"/>
      <c r="B42" s="10"/>
      <c r="C42" s="167" t="s">
        <v>80</v>
      </c>
      <c r="D42" s="145"/>
      <c r="E42" s="145"/>
      <c r="F42" s="145"/>
      <c r="G42" s="145"/>
      <c r="H42" s="146"/>
      <c r="I42" s="50"/>
      <c r="J42" s="1"/>
      <c r="K42" s="1"/>
      <c r="L42" s="1"/>
      <c r="M42" s="1"/>
      <c r="N42" s="1"/>
      <c r="O42" s="1"/>
    </row>
    <row r="43" spans="1:15" ht="14.25" customHeight="1" x14ac:dyDescent="0.35">
      <c r="A43" s="8"/>
      <c r="B43" s="10"/>
      <c r="C43" s="22" t="s">
        <v>4</v>
      </c>
      <c r="D43" s="5" t="s">
        <v>81</v>
      </c>
      <c r="E43" s="4" t="s">
        <v>6</v>
      </c>
      <c r="F43" s="6" t="s">
        <v>7</v>
      </c>
      <c r="G43" s="23"/>
      <c r="H43" s="23"/>
      <c r="I43" s="54"/>
      <c r="J43" s="1"/>
      <c r="K43" s="1"/>
      <c r="L43" s="1"/>
      <c r="M43" s="1"/>
      <c r="N43" s="1"/>
      <c r="O43" s="1"/>
    </row>
    <row r="44" spans="1:15" ht="15" customHeight="1" x14ac:dyDescent="0.35">
      <c r="A44" s="8"/>
      <c r="B44" s="10"/>
      <c r="C44" s="155" t="s">
        <v>82</v>
      </c>
      <c r="D44" s="145"/>
      <c r="E44" s="145"/>
      <c r="F44" s="145"/>
      <c r="G44" s="145"/>
      <c r="H44" s="146"/>
      <c r="I44" s="50"/>
      <c r="J44" s="1"/>
      <c r="K44" s="1"/>
      <c r="L44" s="1"/>
      <c r="M44" s="1"/>
      <c r="N44" s="1"/>
      <c r="O44" s="1"/>
    </row>
    <row r="45" spans="1:15" ht="43.5" customHeight="1" x14ac:dyDescent="0.35">
      <c r="A45" s="8" t="s">
        <v>83</v>
      </c>
      <c r="B45" s="10">
        <v>29642</v>
      </c>
      <c r="C45" s="11">
        <v>1</v>
      </c>
      <c r="D45" s="12" t="s">
        <v>84</v>
      </c>
      <c r="E45" s="8" t="s">
        <v>22</v>
      </c>
      <c r="F45" s="9">
        <v>75</v>
      </c>
      <c r="G45" s="13">
        <f t="shared" ref="G45:G58" si="17">B45</f>
        <v>29642</v>
      </c>
      <c r="H45" s="13">
        <f t="shared" ref="H45:H58" si="18">G45*F45</f>
        <v>2223150</v>
      </c>
      <c r="I45" s="55" t="s">
        <v>261</v>
      </c>
      <c r="J45" s="1"/>
      <c r="K45" s="1"/>
      <c r="L45" s="1"/>
      <c r="M45" s="1"/>
      <c r="N45" s="1"/>
      <c r="O45" s="1"/>
    </row>
    <row r="46" spans="1:15" ht="31.9" customHeight="1" x14ac:dyDescent="0.35">
      <c r="A46" s="8" t="s">
        <v>50</v>
      </c>
      <c r="B46" s="10">
        <v>69313</v>
      </c>
      <c r="C46" s="11">
        <v>2</v>
      </c>
      <c r="D46" s="12" t="s">
        <v>85</v>
      </c>
      <c r="E46" s="8" t="s">
        <v>22</v>
      </c>
      <c r="F46" s="9">
        <v>260</v>
      </c>
      <c r="G46" s="13">
        <f t="shared" si="17"/>
        <v>69313</v>
      </c>
      <c r="H46" s="13">
        <f t="shared" si="18"/>
        <v>18021380</v>
      </c>
      <c r="I46" s="49"/>
      <c r="J46" s="1"/>
      <c r="K46" s="1"/>
      <c r="L46" s="1"/>
      <c r="M46" s="1"/>
      <c r="N46" s="1"/>
      <c r="O46" s="1"/>
    </row>
    <row r="47" spans="1:15" ht="67.150000000000006" customHeight="1" x14ac:dyDescent="0.35">
      <c r="A47" s="15" t="s">
        <v>20</v>
      </c>
      <c r="B47" s="16">
        <v>29268</v>
      </c>
      <c r="C47" s="11">
        <v>3</v>
      </c>
      <c r="D47" s="12" t="s">
        <v>86</v>
      </c>
      <c r="E47" s="8" t="s">
        <v>22</v>
      </c>
      <c r="F47" s="9">
        <v>400</v>
      </c>
      <c r="G47" s="13">
        <f t="shared" si="17"/>
        <v>29268</v>
      </c>
      <c r="H47" s="13">
        <f t="shared" si="18"/>
        <v>11707200</v>
      </c>
      <c r="I47" s="49"/>
      <c r="J47" s="1"/>
      <c r="K47" s="1"/>
      <c r="L47" s="1"/>
      <c r="M47" s="1"/>
      <c r="N47" s="1"/>
      <c r="O47" s="1"/>
    </row>
    <row r="48" spans="1:15" ht="21.75" customHeight="1" x14ac:dyDescent="0.35">
      <c r="A48" s="15" t="s">
        <v>20</v>
      </c>
      <c r="B48" s="16">
        <v>10411</v>
      </c>
      <c r="C48" s="11">
        <v>4</v>
      </c>
      <c r="D48" s="12" t="s">
        <v>87</v>
      </c>
      <c r="E48" s="8" t="s">
        <v>18</v>
      </c>
      <c r="F48" s="9">
        <v>80</v>
      </c>
      <c r="G48" s="13">
        <f t="shared" si="17"/>
        <v>10411</v>
      </c>
      <c r="H48" s="13">
        <f t="shared" si="18"/>
        <v>832880</v>
      </c>
      <c r="I48" s="49"/>
      <c r="J48" s="1"/>
      <c r="K48" s="1"/>
      <c r="L48" s="1"/>
      <c r="M48" s="1"/>
      <c r="N48" s="1"/>
      <c r="O48" s="1"/>
    </row>
    <row r="49" spans="1:15" ht="30" customHeight="1" x14ac:dyDescent="0.35">
      <c r="A49" s="15" t="s">
        <v>20</v>
      </c>
      <c r="B49" s="16">
        <v>27304</v>
      </c>
      <c r="C49" s="11">
        <v>5</v>
      </c>
      <c r="D49" s="12" t="s">
        <v>88</v>
      </c>
      <c r="E49" s="8" t="s">
        <v>6</v>
      </c>
      <c r="F49" s="9">
        <v>500</v>
      </c>
      <c r="G49" s="13">
        <f t="shared" si="17"/>
        <v>27304</v>
      </c>
      <c r="H49" s="13">
        <f t="shared" si="18"/>
        <v>13652000</v>
      </c>
      <c r="I49" s="49"/>
      <c r="J49" s="1"/>
      <c r="K49" s="1"/>
      <c r="L49" s="1"/>
      <c r="M49" s="1"/>
      <c r="N49" s="1"/>
      <c r="O49" s="1"/>
    </row>
    <row r="50" spans="1:15" ht="101.5" x14ac:dyDescent="0.35">
      <c r="A50" s="15" t="s">
        <v>20</v>
      </c>
      <c r="B50" s="16">
        <v>130712</v>
      </c>
      <c r="C50" s="11">
        <v>6</v>
      </c>
      <c r="D50" s="12" t="s">
        <v>89</v>
      </c>
      <c r="E50" s="8" t="s">
        <v>18</v>
      </c>
      <c r="F50" s="9">
        <v>80</v>
      </c>
      <c r="G50" s="13">
        <f t="shared" si="17"/>
        <v>130712</v>
      </c>
      <c r="H50" s="13">
        <f t="shared" si="18"/>
        <v>10456960</v>
      </c>
      <c r="I50" s="49"/>
      <c r="J50" s="1"/>
      <c r="K50" s="1"/>
      <c r="L50" s="1"/>
      <c r="M50" s="1"/>
      <c r="N50" s="1"/>
      <c r="O50" s="1"/>
    </row>
    <row r="51" spans="1:15" ht="28.9" customHeight="1" x14ac:dyDescent="0.35">
      <c r="A51" s="8" t="s">
        <v>90</v>
      </c>
      <c r="B51" s="10">
        <v>45317</v>
      </c>
      <c r="C51" s="11">
        <v>7</v>
      </c>
      <c r="D51" s="12" t="s">
        <v>91</v>
      </c>
      <c r="E51" s="8" t="s">
        <v>22</v>
      </c>
      <c r="F51" s="9">
        <v>75</v>
      </c>
      <c r="G51" s="13">
        <f t="shared" si="17"/>
        <v>45317</v>
      </c>
      <c r="H51" s="13">
        <f t="shared" si="18"/>
        <v>3398775</v>
      </c>
      <c r="I51" s="49"/>
      <c r="J51" s="1"/>
      <c r="K51" s="1"/>
      <c r="L51" s="1"/>
      <c r="M51" s="1"/>
      <c r="N51" s="1"/>
      <c r="O51" s="1"/>
    </row>
    <row r="52" spans="1:15" ht="66.650000000000006" customHeight="1" x14ac:dyDescent="0.35">
      <c r="A52" s="15" t="s">
        <v>20</v>
      </c>
      <c r="B52" s="16">
        <v>78130</v>
      </c>
      <c r="C52" s="11">
        <v>8</v>
      </c>
      <c r="D52" s="12" t="s">
        <v>92</v>
      </c>
      <c r="E52" s="8" t="s">
        <v>18</v>
      </c>
      <c r="F52" s="9">
        <v>50</v>
      </c>
      <c r="G52" s="13">
        <f t="shared" si="17"/>
        <v>78130</v>
      </c>
      <c r="H52" s="13">
        <f t="shared" si="18"/>
        <v>3906500</v>
      </c>
      <c r="I52" s="49"/>
      <c r="J52" s="1"/>
      <c r="K52" s="1"/>
      <c r="L52" s="1"/>
      <c r="M52" s="1"/>
      <c r="N52" s="1"/>
      <c r="O52" s="1"/>
    </row>
    <row r="53" spans="1:15" ht="141.65" customHeight="1" x14ac:dyDescent="0.35">
      <c r="A53" s="15" t="s">
        <v>20</v>
      </c>
      <c r="B53" s="16">
        <v>79639</v>
      </c>
      <c r="C53" s="11">
        <v>9</v>
      </c>
      <c r="D53" s="12" t="s">
        <v>93</v>
      </c>
      <c r="E53" s="8" t="s">
        <v>18</v>
      </c>
      <c r="F53" s="9">
        <v>120</v>
      </c>
      <c r="G53" s="13">
        <f t="shared" si="17"/>
        <v>79639</v>
      </c>
      <c r="H53" s="13">
        <f t="shared" si="18"/>
        <v>9556680</v>
      </c>
      <c r="I53" s="49"/>
      <c r="J53" s="1"/>
      <c r="K53" s="1"/>
      <c r="L53" s="1"/>
      <c r="M53" s="1"/>
      <c r="N53" s="1"/>
      <c r="O53" s="1"/>
    </row>
    <row r="54" spans="1:15" ht="41.25" customHeight="1" x14ac:dyDescent="0.35">
      <c r="A54" s="8" t="s">
        <v>94</v>
      </c>
      <c r="B54" s="10">
        <v>32407</v>
      </c>
      <c r="C54" s="11">
        <v>10</v>
      </c>
      <c r="D54" s="12" t="s">
        <v>95</v>
      </c>
      <c r="E54" s="8" t="s">
        <v>22</v>
      </c>
      <c r="F54" s="9">
        <v>160</v>
      </c>
      <c r="G54" s="13">
        <f t="shared" si="17"/>
        <v>32407</v>
      </c>
      <c r="H54" s="13">
        <f t="shared" si="18"/>
        <v>5185120</v>
      </c>
      <c r="I54" s="49"/>
      <c r="J54" s="1"/>
      <c r="K54" s="1"/>
      <c r="L54" s="1"/>
      <c r="M54" s="1"/>
      <c r="N54" s="1"/>
      <c r="O54" s="1"/>
    </row>
    <row r="55" spans="1:15" ht="34.15" customHeight="1" x14ac:dyDescent="0.35">
      <c r="A55" s="8" t="s">
        <v>96</v>
      </c>
      <c r="B55" s="10">
        <v>47893</v>
      </c>
      <c r="C55" s="11">
        <v>11</v>
      </c>
      <c r="D55" s="12" t="s">
        <v>97</v>
      </c>
      <c r="E55" s="8" t="s">
        <v>18</v>
      </c>
      <c r="F55" s="9">
        <v>180</v>
      </c>
      <c r="G55" s="13">
        <f t="shared" si="17"/>
        <v>47893</v>
      </c>
      <c r="H55" s="13">
        <f t="shared" si="18"/>
        <v>8620740</v>
      </c>
      <c r="I55" s="49"/>
      <c r="J55" s="1"/>
      <c r="K55" s="1"/>
      <c r="L55" s="1"/>
      <c r="M55" s="1"/>
      <c r="N55" s="1"/>
      <c r="O55" s="1"/>
    </row>
    <row r="56" spans="1:15" ht="14.25" customHeight="1" x14ac:dyDescent="0.35">
      <c r="A56" s="8" t="s">
        <v>98</v>
      </c>
      <c r="B56" s="10">
        <v>89016</v>
      </c>
      <c r="C56" s="11">
        <v>12</v>
      </c>
      <c r="D56" s="12" t="s">
        <v>99</v>
      </c>
      <c r="E56" s="8" t="s">
        <v>18</v>
      </c>
      <c r="F56" s="9">
        <v>30</v>
      </c>
      <c r="G56" s="13">
        <f t="shared" si="17"/>
        <v>89016</v>
      </c>
      <c r="H56" s="13">
        <f t="shared" si="18"/>
        <v>2670480</v>
      </c>
      <c r="I56" s="49"/>
      <c r="J56" s="1"/>
      <c r="K56" s="1"/>
      <c r="L56" s="1"/>
      <c r="M56" s="1"/>
      <c r="N56" s="1"/>
      <c r="O56" s="1"/>
    </row>
    <row r="57" spans="1:15" ht="14.25" customHeight="1" x14ac:dyDescent="0.35">
      <c r="A57" s="8" t="s">
        <v>100</v>
      </c>
      <c r="B57" s="10">
        <v>67017</v>
      </c>
      <c r="C57" s="11">
        <v>13</v>
      </c>
      <c r="D57" s="12" t="s">
        <v>101</v>
      </c>
      <c r="E57" s="8" t="s">
        <v>18</v>
      </c>
      <c r="F57" s="9">
        <v>30</v>
      </c>
      <c r="G57" s="13">
        <f t="shared" si="17"/>
        <v>67017</v>
      </c>
      <c r="H57" s="13">
        <f t="shared" si="18"/>
        <v>2010510</v>
      </c>
      <c r="I57" s="49"/>
      <c r="J57" s="1"/>
      <c r="K57" s="1"/>
      <c r="L57" s="1"/>
      <c r="M57" s="1"/>
      <c r="N57" s="1"/>
      <c r="O57" s="1"/>
    </row>
    <row r="58" spans="1:15" ht="14.5" x14ac:dyDescent="0.35">
      <c r="A58" s="15" t="s">
        <v>20</v>
      </c>
      <c r="B58" s="16">
        <v>76320</v>
      </c>
      <c r="C58" s="11">
        <v>14</v>
      </c>
      <c r="D58" s="12" t="s">
        <v>102</v>
      </c>
      <c r="E58" s="8" t="s">
        <v>18</v>
      </c>
      <c r="F58" s="9">
        <v>30</v>
      </c>
      <c r="G58" s="13">
        <f t="shared" si="17"/>
        <v>76320</v>
      </c>
      <c r="H58" s="13">
        <f t="shared" si="18"/>
        <v>2289600</v>
      </c>
      <c r="I58" s="49" t="s">
        <v>251</v>
      </c>
      <c r="J58" s="1"/>
      <c r="K58" s="1"/>
      <c r="L58" s="1"/>
      <c r="M58" s="1"/>
      <c r="N58" s="1"/>
      <c r="O58" s="1"/>
    </row>
    <row r="59" spans="1:15" ht="14.25" customHeight="1" x14ac:dyDescent="0.35">
      <c r="A59" s="8"/>
      <c r="B59" s="10"/>
      <c r="C59" s="24"/>
      <c r="D59" s="25"/>
      <c r="E59" s="26"/>
      <c r="F59" s="27"/>
      <c r="G59" s="28"/>
      <c r="H59" s="28">
        <f>SUM(H45:H58)</f>
        <v>94531975</v>
      </c>
      <c r="I59" s="54"/>
      <c r="J59" s="1"/>
      <c r="K59" s="1"/>
      <c r="L59" s="1"/>
      <c r="M59" s="1"/>
      <c r="N59" s="1"/>
      <c r="O59" s="1"/>
    </row>
    <row r="60" spans="1:15" ht="14.25" customHeight="1" x14ac:dyDescent="0.35">
      <c r="A60" s="8"/>
      <c r="B60" s="10"/>
      <c r="C60" s="144" t="s">
        <v>103</v>
      </c>
      <c r="D60" s="145"/>
      <c r="E60" s="145"/>
      <c r="F60" s="145"/>
      <c r="G60" s="145"/>
      <c r="H60" s="146"/>
      <c r="I60" s="50"/>
      <c r="J60" s="1"/>
      <c r="K60" s="1"/>
      <c r="L60" s="1"/>
      <c r="M60" s="1"/>
      <c r="N60" s="1"/>
      <c r="O60" s="1"/>
    </row>
    <row r="61" spans="1:15" ht="29" x14ac:dyDescent="0.35">
      <c r="A61" s="8" t="s">
        <v>104</v>
      </c>
      <c r="B61" s="10">
        <v>17811</v>
      </c>
      <c r="C61" s="11">
        <v>15</v>
      </c>
      <c r="D61" s="12" t="s">
        <v>105</v>
      </c>
      <c r="E61" s="8" t="s">
        <v>18</v>
      </c>
      <c r="F61" s="9">
        <v>1000</v>
      </c>
      <c r="G61" s="13">
        <f t="shared" ref="G61:G67" si="19">B61</f>
        <v>17811</v>
      </c>
      <c r="H61" s="13">
        <f t="shared" ref="H61:H67" si="20">G61*F61</f>
        <v>17811000</v>
      </c>
      <c r="I61" s="49"/>
      <c r="J61" s="1"/>
      <c r="K61" s="1"/>
      <c r="L61" s="1"/>
      <c r="M61" s="1"/>
      <c r="N61" s="1"/>
      <c r="O61" s="1"/>
    </row>
    <row r="62" spans="1:15" ht="35.5" customHeight="1" x14ac:dyDescent="0.35">
      <c r="A62" s="15" t="s">
        <v>20</v>
      </c>
      <c r="B62" s="16">
        <v>13776</v>
      </c>
      <c r="C62" s="11">
        <v>16</v>
      </c>
      <c r="D62" s="12" t="s">
        <v>106</v>
      </c>
      <c r="E62" s="8" t="s">
        <v>18</v>
      </c>
      <c r="F62" s="9">
        <v>700</v>
      </c>
      <c r="G62" s="13">
        <f t="shared" si="19"/>
        <v>13776</v>
      </c>
      <c r="H62" s="13">
        <f t="shared" si="20"/>
        <v>9643200</v>
      </c>
      <c r="I62" s="49"/>
      <c r="J62" s="1"/>
      <c r="K62" s="1"/>
      <c r="L62" s="1"/>
      <c r="M62" s="1"/>
      <c r="N62" s="1"/>
      <c r="O62" s="1"/>
    </row>
    <row r="63" spans="1:15" ht="49.15" customHeight="1" x14ac:dyDescent="0.35">
      <c r="A63" s="15" t="s">
        <v>20</v>
      </c>
      <c r="B63" s="16">
        <v>229857</v>
      </c>
      <c r="C63" s="11">
        <v>17</v>
      </c>
      <c r="D63" s="12" t="s">
        <v>107</v>
      </c>
      <c r="E63" s="8" t="s">
        <v>108</v>
      </c>
      <c r="F63" s="9">
        <v>15</v>
      </c>
      <c r="G63" s="13">
        <f t="shared" si="19"/>
        <v>229857</v>
      </c>
      <c r="H63" s="13">
        <f t="shared" si="20"/>
        <v>3447855</v>
      </c>
      <c r="I63" s="49"/>
      <c r="J63" s="1"/>
      <c r="K63" s="1"/>
      <c r="L63" s="1"/>
      <c r="M63" s="1"/>
      <c r="N63" s="1"/>
      <c r="O63" s="1"/>
    </row>
    <row r="64" spans="1:15" ht="46.15" customHeight="1" x14ac:dyDescent="0.35">
      <c r="A64" s="15" t="s">
        <v>20</v>
      </c>
      <c r="B64" s="16">
        <v>10792</v>
      </c>
      <c r="C64" s="11">
        <v>18</v>
      </c>
      <c r="D64" s="12" t="s">
        <v>109</v>
      </c>
      <c r="E64" s="8" t="s">
        <v>22</v>
      </c>
      <c r="F64" s="9">
        <v>350</v>
      </c>
      <c r="G64" s="13">
        <f t="shared" si="19"/>
        <v>10792</v>
      </c>
      <c r="H64" s="13">
        <f t="shared" si="20"/>
        <v>3777200</v>
      </c>
      <c r="I64" s="49"/>
      <c r="J64" s="1"/>
      <c r="K64" s="1"/>
      <c r="L64" s="1"/>
      <c r="M64" s="1"/>
      <c r="N64" s="1"/>
      <c r="O64" s="1"/>
    </row>
    <row r="65" spans="1:15" ht="29" x14ac:dyDescent="0.35">
      <c r="A65" s="15" t="s">
        <v>20</v>
      </c>
      <c r="B65" s="16">
        <v>23753</v>
      </c>
      <c r="C65" s="11">
        <v>19</v>
      </c>
      <c r="D65" s="12" t="s">
        <v>110</v>
      </c>
      <c r="E65" s="8" t="s">
        <v>15</v>
      </c>
      <c r="F65" s="9">
        <v>270</v>
      </c>
      <c r="G65" s="13">
        <f t="shared" si="19"/>
        <v>23753</v>
      </c>
      <c r="H65" s="13">
        <f t="shared" si="20"/>
        <v>6413310</v>
      </c>
      <c r="I65" s="49"/>
      <c r="J65" s="1"/>
      <c r="K65" s="1"/>
      <c r="L65" s="1"/>
      <c r="M65" s="1"/>
      <c r="N65" s="1"/>
      <c r="O65" s="1"/>
    </row>
    <row r="66" spans="1:15" ht="29" x14ac:dyDescent="0.35">
      <c r="A66" s="15" t="s">
        <v>20</v>
      </c>
      <c r="B66" s="16">
        <v>89634</v>
      </c>
      <c r="C66" s="11">
        <v>20</v>
      </c>
      <c r="D66" s="12" t="s">
        <v>111</v>
      </c>
      <c r="E66" s="8" t="s">
        <v>15</v>
      </c>
      <c r="F66" s="9">
        <v>50</v>
      </c>
      <c r="G66" s="13">
        <f t="shared" si="19"/>
        <v>89634</v>
      </c>
      <c r="H66" s="13">
        <f t="shared" si="20"/>
        <v>4481700</v>
      </c>
      <c r="I66" s="49"/>
      <c r="J66" s="1"/>
      <c r="K66" s="1"/>
      <c r="L66" s="1"/>
      <c r="M66" s="1"/>
      <c r="N66" s="1"/>
      <c r="O66" s="1"/>
    </row>
    <row r="67" spans="1:15" ht="87" x14ac:dyDescent="0.35">
      <c r="A67" s="15" t="s">
        <v>20</v>
      </c>
      <c r="B67" s="64">
        <v>395920</v>
      </c>
      <c r="C67" s="11">
        <v>21</v>
      </c>
      <c r="D67" s="12" t="s">
        <v>112</v>
      </c>
      <c r="E67" s="8" t="s">
        <v>18</v>
      </c>
      <c r="F67" s="9">
        <v>90</v>
      </c>
      <c r="G67" s="13">
        <f t="shared" si="19"/>
        <v>395920</v>
      </c>
      <c r="H67" s="13">
        <f t="shared" si="20"/>
        <v>35632800</v>
      </c>
      <c r="I67" s="49"/>
      <c r="J67" s="1"/>
      <c r="K67" s="1"/>
      <c r="L67" s="1"/>
      <c r="M67" s="1"/>
      <c r="N67" s="1"/>
      <c r="O67" s="1"/>
    </row>
    <row r="68" spans="1:15" ht="14.25" customHeight="1" x14ac:dyDescent="0.35">
      <c r="A68" s="8"/>
      <c r="B68" s="10"/>
      <c r="C68" s="24"/>
      <c r="D68" s="25"/>
      <c r="E68" s="26"/>
      <c r="F68" s="27"/>
      <c r="G68" s="28"/>
      <c r="H68" s="28">
        <f>SUM(H61:H67)</f>
        <v>81207065</v>
      </c>
      <c r="I68" s="54"/>
      <c r="J68" s="1"/>
      <c r="K68" s="1"/>
      <c r="L68" s="1"/>
      <c r="M68" s="1"/>
      <c r="N68" s="1"/>
      <c r="O68" s="1"/>
    </row>
    <row r="69" spans="1:15" ht="14.25" customHeight="1" x14ac:dyDescent="0.35">
      <c r="A69" s="8"/>
      <c r="B69" s="10"/>
      <c r="C69" s="11"/>
      <c r="D69" s="12"/>
      <c r="E69" s="8"/>
      <c r="F69" s="9"/>
      <c r="G69" s="13"/>
      <c r="H69" s="13"/>
      <c r="I69" s="49"/>
      <c r="J69" s="1"/>
      <c r="K69" s="1"/>
      <c r="L69" s="1"/>
      <c r="M69" s="1"/>
      <c r="N69" s="1"/>
      <c r="O69" s="1"/>
    </row>
    <row r="70" spans="1:15" ht="14.25" customHeight="1" x14ac:dyDescent="0.35">
      <c r="A70" s="8"/>
      <c r="B70" s="10"/>
      <c r="C70" s="144" t="s">
        <v>113</v>
      </c>
      <c r="D70" s="145"/>
      <c r="E70" s="145"/>
      <c r="F70" s="145"/>
      <c r="G70" s="145"/>
      <c r="H70" s="146"/>
      <c r="I70" s="50"/>
      <c r="J70" s="1"/>
      <c r="K70" s="1"/>
      <c r="L70" s="1"/>
      <c r="M70" s="1"/>
      <c r="N70" s="1"/>
      <c r="O70" s="1"/>
    </row>
    <row r="71" spans="1:15" ht="14.25" customHeight="1" x14ac:dyDescent="0.35">
      <c r="A71" s="8" t="s">
        <v>114</v>
      </c>
      <c r="B71" s="10">
        <v>136975</v>
      </c>
      <c r="C71" s="11">
        <v>22</v>
      </c>
      <c r="D71" s="12" t="s">
        <v>115</v>
      </c>
      <c r="E71" s="8" t="s">
        <v>18</v>
      </c>
      <c r="F71" s="9">
        <v>30</v>
      </c>
      <c r="G71" s="13">
        <f t="shared" ref="G71:G81" si="21">B71</f>
        <v>136975</v>
      </c>
      <c r="H71" s="13">
        <f t="shared" ref="H71:H81" si="22">G71*F71</f>
        <v>4109250</v>
      </c>
      <c r="I71" s="49"/>
      <c r="J71" s="1"/>
      <c r="K71" s="1"/>
      <c r="L71" s="1"/>
      <c r="M71" s="1"/>
      <c r="N71" s="1"/>
      <c r="O71" s="1"/>
    </row>
    <row r="72" spans="1:15" ht="43.5" x14ac:dyDescent="0.35">
      <c r="A72" s="15" t="s">
        <v>20</v>
      </c>
      <c r="B72" s="16">
        <v>76320</v>
      </c>
      <c r="C72" s="11">
        <v>23</v>
      </c>
      <c r="D72" s="12" t="s">
        <v>116</v>
      </c>
      <c r="E72" s="8" t="s">
        <v>18</v>
      </c>
      <c r="F72" s="9">
        <v>10</v>
      </c>
      <c r="G72" s="13">
        <f t="shared" si="21"/>
        <v>76320</v>
      </c>
      <c r="H72" s="13">
        <f t="shared" si="22"/>
        <v>763200</v>
      </c>
      <c r="I72" s="49"/>
      <c r="J72" s="1"/>
      <c r="K72" s="1"/>
      <c r="L72" s="1"/>
      <c r="M72" s="1"/>
      <c r="N72" s="1"/>
      <c r="O72" s="1"/>
    </row>
    <row r="73" spans="1:15" ht="29" x14ac:dyDescent="0.35">
      <c r="A73" s="8" t="s">
        <v>117</v>
      </c>
      <c r="B73" s="10">
        <v>9806</v>
      </c>
      <c r="C73" s="11">
        <v>24</v>
      </c>
      <c r="D73" s="12" t="s">
        <v>106</v>
      </c>
      <c r="E73" s="8" t="s">
        <v>18</v>
      </c>
      <c r="F73" s="9">
        <v>150</v>
      </c>
      <c r="G73" s="13">
        <f t="shared" si="21"/>
        <v>9806</v>
      </c>
      <c r="H73" s="13">
        <f t="shared" si="22"/>
        <v>1470900</v>
      </c>
      <c r="I73" s="49"/>
      <c r="J73" s="1"/>
      <c r="K73" s="1"/>
      <c r="L73" s="1"/>
      <c r="M73" s="1"/>
      <c r="N73" s="1"/>
      <c r="O73" s="1"/>
    </row>
    <row r="74" spans="1:15" ht="72.5" x14ac:dyDescent="0.35">
      <c r="A74" s="8" t="s">
        <v>118</v>
      </c>
      <c r="B74" s="10">
        <v>85632</v>
      </c>
      <c r="C74" s="11">
        <v>25</v>
      </c>
      <c r="D74" s="12" t="s">
        <v>119</v>
      </c>
      <c r="E74" s="8" t="s">
        <v>108</v>
      </c>
      <c r="F74" s="9">
        <v>12</v>
      </c>
      <c r="G74" s="13">
        <f t="shared" si="21"/>
        <v>85632</v>
      </c>
      <c r="H74" s="13">
        <f t="shared" si="22"/>
        <v>1027584</v>
      </c>
      <c r="I74" s="49"/>
      <c r="J74" s="1"/>
      <c r="K74" s="1"/>
      <c r="L74" s="1"/>
      <c r="M74" s="1"/>
      <c r="N74" s="1"/>
      <c r="O74" s="1"/>
    </row>
    <row r="75" spans="1:15" ht="188.5" x14ac:dyDescent="0.35">
      <c r="A75" s="15" t="s">
        <v>20</v>
      </c>
      <c r="B75" s="16">
        <v>136698</v>
      </c>
      <c r="C75" s="11">
        <v>26</v>
      </c>
      <c r="D75" s="12" t="s">
        <v>120</v>
      </c>
      <c r="E75" s="8" t="s">
        <v>108</v>
      </c>
      <c r="F75" s="9">
        <v>12</v>
      </c>
      <c r="G75" s="13">
        <f t="shared" si="21"/>
        <v>136698</v>
      </c>
      <c r="H75" s="13">
        <f t="shared" si="22"/>
        <v>1640376</v>
      </c>
      <c r="I75" s="49"/>
      <c r="J75" s="1"/>
      <c r="K75" s="1"/>
      <c r="L75" s="1"/>
      <c r="M75" s="1"/>
      <c r="N75" s="1"/>
      <c r="O75" s="1"/>
    </row>
    <row r="76" spans="1:15" ht="29" x14ac:dyDescent="0.35">
      <c r="A76" s="8" t="s">
        <v>76</v>
      </c>
      <c r="B76" s="10">
        <f>(33251*13.12%+33251)+(37799*13.12%+37799)</f>
        <v>80371.759999999995</v>
      </c>
      <c r="C76" s="11">
        <v>27</v>
      </c>
      <c r="D76" s="12" t="s">
        <v>121</v>
      </c>
      <c r="E76" s="8" t="s">
        <v>108</v>
      </c>
      <c r="F76" s="9">
        <v>1</v>
      </c>
      <c r="G76" s="13">
        <f t="shared" si="21"/>
        <v>80371.759999999995</v>
      </c>
      <c r="H76" s="13">
        <f t="shared" si="22"/>
        <v>80371.759999999995</v>
      </c>
      <c r="I76" s="49"/>
      <c r="J76" s="1"/>
      <c r="K76" s="1"/>
      <c r="L76" s="1"/>
      <c r="M76" s="1"/>
      <c r="N76" s="1"/>
      <c r="O76" s="1"/>
    </row>
    <row r="77" spans="1:15" ht="72.5" x14ac:dyDescent="0.35">
      <c r="A77" s="8" t="s">
        <v>66</v>
      </c>
      <c r="B77" s="10">
        <v>72845</v>
      </c>
      <c r="C77" s="11">
        <v>28</v>
      </c>
      <c r="D77" s="12" t="s">
        <v>122</v>
      </c>
      <c r="E77" s="8" t="s">
        <v>108</v>
      </c>
      <c r="F77" s="9">
        <v>3</v>
      </c>
      <c r="G77" s="13">
        <f t="shared" si="21"/>
        <v>72845</v>
      </c>
      <c r="H77" s="13">
        <f t="shared" si="22"/>
        <v>218535</v>
      </c>
      <c r="I77" s="49"/>
      <c r="J77" s="1"/>
      <c r="K77" s="1"/>
      <c r="L77" s="1"/>
      <c r="M77" s="1"/>
      <c r="N77" s="1"/>
      <c r="O77" s="1"/>
    </row>
    <row r="78" spans="1:15" ht="130.5" x14ac:dyDescent="0.35">
      <c r="A78" s="15" t="s">
        <v>20</v>
      </c>
      <c r="B78" s="16">
        <v>565600</v>
      </c>
      <c r="C78" s="11">
        <v>29</v>
      </c>
      <c r="D78" s="12" t="s">
        <v>123</v>
      </c>
      <c r="E78" s="8" t="s">
        <v>108</v>
      </c>
      <c r="F78" s="9">
        <v>8</v>
      </c>
      <c r="G78" s="13">
        <f t="shared" si="21"/>
        <v>565600</v>
      </c>
      <c r="H78" s="13">
        <f t="shared" si="22"/>
        <v>4524800</v>
      </c>
      <c r="I78" s="49"/>
      <c r="J78" s="1"/>
      <c r="K78" s="1"/>
      <c r="L78" s="1"/>
      <c r="M78" s="1"/>
      <c r="N78" s="1"/>
      <c r="O78" s="1"/>
    </row>
    <row r="79" spans="1:15" ht="29" x14ac:dyDescent="0.35">
      <c r="A79" s="15" t="s">
        <v>20</v>
      </c>
      <c r="B79" s="16">
        <v>135744</v>
      </c>
      <c r="C79" s="11">
        <v>30</v>
      </c>
      <c r="D79" s="12" t="s">
        <v>124</v>
      </c>
      <c r="E79" s="8" t="s">
        <v>108</v>
      </c>
      <c r="F79" s="9">
        <v>8</v>
      </c>
      <c r="G79" s="13">
        <f t="shared" si="21"/>
        <v>135744</v>
      </c>
      <c r="H79" s="13">
        <f t="shared" si="22"/>
        <v>1085952</v>
      </c>
      <c r="I79" s="49"/>
      <c r="J79" s="1"/>
      <c r="K79" s="1"/>
      <c r="L79" s="1"/>
      <c r="M79" s="1"/>
      <c r="N79" s="1"/>
      <c r="O79" s="1"/>
    </row>
    <row r="80" spans="1:15" ht="39" x14ac:dyDescent="0.35">
      <c r="A80" s="15" t="s">
        <v>20</v>
      </c>
      <c r="B80" s="16">
        <v>50904</v>
      </c>
      <c r="C80" s="11">
        <v>31</v>
      </c>
      <c r="D80" s="12" t="s">
        <v>125</v>
      </c>
      <c r="E80" s="8" t="s">
        <v>22</v>
      </c>
      <c r="F80" s="9">
        <v>50</v>
      </c>
      <c r="G80" s="13">
        <f t="shared" si="21"/>
        <v>50904</v>
      </c>
      <c r="H80" s="13">
        <f t="shared" si="22"/>
        <v>2545200</v>
      </c>
      <c r="I80" s="56" t="s">
        <v>252</v>
      </c>
      <c r="J80" s="1"/>
      <c r="K80" s="1"/>
      <c r="L80" s="1"/>
      <c r="M80" s="1"/>
      <c r="N80" s="1"/>
      <c r="O80" s="1"/>
    </row>
    <row r="81" spans="1:15" ht="14.25" customHeight="1" x14ac:dyDescent="0.35">
      <c r="A81" s="15" t="s">
        <v>20</v>
      </c>
      <c r="B81" s="16">
        <v>28813</v>
      </c>
      <c r="C81" s="11">
        <v>32</v>
      </c>
      <c r="D81" s="12" t="s">
        <v>126</v>
      </c>
      <c r="E81" s="8" t="s">
        <v>6</v>
      </c>
      <c r="F81" s="9">
        <v>8</v>
      </c>
      <c r="G81" s="13">
        <f t="shared" si="21"/>
        <v>28813</v>
      </c>
      <c r="H81" s="13">
        <f t="shared" si="22"/>
        <v>230504</v>
      </c>
      <c r="I81" s="49"/>
      <c r="J81" s="1"/>
      <c r="K81" s="1"/>
      <c r="L81" s="1"/>
      <c r="M81" s="1"/>
      <c r="N81" s="1"/>
      <c r="O81" s="1"/>
    </row>
    <row r="82" spans="1:15" ht="14.25" customHeight="1" x14ac:dyDescent="0.35">
      <c r="A82" s="8"/>
      <c r="B82" s="10"/>
      <c r="C82" s="24"/>
      <c r="D82" s="25"/>
      <c r="E82" s="26"/>
      <c r="F82" s="27"/>
      <c r="G82" s="28"/>
      <c r="H82" s="28">
        <f>SUM(H71:H81)</f>
        <v>17696672.759999998</v>
      </c>
      <c r="I82" s="54"/>
      <c r="J82" s="1"/>
      <c r="K82" s="1"/>
      <c r="L82" s="1"/>
      <c r="M82" s="1"/>
      <c r="N82" s="1"/>
      <c r="O82" s="1"/>
    </row>
    <row r="83" spans="1:15" ht="14.25" customHeight="1" x14ac:dyDescent="0.35">
      <c r="A83" s="8"/>
      <c r="B83" s="10"/>
      <c r="C83" s="144" t="s">
        <v>127</v>
      </c>
      <c r="D83" s="145"/>
      <c r="E83" s="145"/>
      <c r="F83" s="145"/>
      <c r="G83" s="145"/>
      <c r="H83" s="146"/>
      <c r="I83" s="50"/>
      <c r="J83" s="1"/>
      <c r="K83" s="1"/>
      <c r="L83" s="1"/>
      <c r="M83" s="1"/>
      <c r="N83" s="1"/>
      <c r="O83" s="1"/>
    </row>
    <row r="84" spans="1:15" ht="29" x14ac:dyDescent="0.35">
      <c r="A84" s="15" t="s">
        <v>20</v>
      </c>
      <c r="B84" s="16">
        <v>13776</v>
      </c>
      <c r="C84" s="11">
        <v>33</v>
      </c>
      <c r="D84" s="12" t="s">
        <v>106</v>
      </c>
      <c r="E84" s="8" t="s">
        <v>18</v>
      </c>
      <c r="F84" s="9">
        <v>40</v>
      </c>
      <c r="G84" s="13">
        <f t="shared" ref="G84:G91" si="23">B84</f>
        <v>13776</v>
      </c>
      <c r="H84" s="13">
        <f t="shared" ref="H84:H91" si="24">G84*F84</f>
        <v>551040</v>
      </c>
      <c r="I84" s="49"/>
      <c r="J84" s="1"/>
      <c r="K84" s="1"/>
      <c r="L84" s="1"/>
      <c r="M84" s="1"/>
      <c r="N84" s="1"/>
      <c r="O84" s="1"/>
    </row>
    <row r="85" spans="1:15" ht="72.5" x14ac:dyDescent="0.35">
      <c r="A85" s="8" t="s">
        <v>118</v>
      </c>
      <c r="B85" s="10">
        <v>85632</v>
      </c>
      <c r="C85" s="11">
        <v>34</v>
      </c>
      <c r="D85" s="12" t="s">
        <v>119</v>
      </c>
      <c r="E85" s="8" t="s">
        <v>108</v>
      </c>
      <c r="F85" s="9">
        <v>4</v>
      </c>
      <c r="G85" s="13">
        <f t="shared" si="23"/>
        <v>85632</v>
      </c>
      <c r="H85" s="13">
        <f t="shared" si="24"/>
        <v>342528</v>
      </c>
      <c r="I85" s="49"/>
      <c r="J85" s="1"/>
      <c r="K85" s="1"/>
      <c r="L85" s="1"/>
      <c r="M85" s="1"/>
      <c r="N85" s="1"/>
      <c r="O85" s="1"/>
    </row>
    <row r="86" spans="1:15" ht="188.5" x14ac:dyDescent="0.35">
      <c r="A86" s="15" t="s">
        <v>20</v>
      </c>
      <c r="B86" s="16">
        <v>136698</v>
      </c>
      <c r="C86" s="11">
        <v>35</v>
      </c>
      <c r="D86" s="12" t="s">
        <v>120</v>
      </c>
      <c r="E86" s="8" t="s">
        <v>108</v>
      </c>
      <c r="F86" s="9">
        <v>4</v>
      </c>
      <c r="G86" s="13">
        <f t="shared" si="23"/>
        <v>136698</v>
      </c>
      <c r="H86" s="13">
        <f t="shared" si="24"/>
        <v>546792</v>
      </c>
      <c r="I86" s="49"/>
      <c r="J86" s="1"/>
      <c r="K86" s="1"/>
      <c r="L86" s="1"/>
      <c r="M86" s="1"/>
      <c r="N86" s="1"/>
      <c r="O86" s="1"/>
    </row>
    <row r="87" spans="1:15" ht="72.5" x14ac:dyDescent="0.35">
      <c r="A87" s="8" t="s">
        <v>66</v>
      </c>
      <c r="B87" s="10">
        <v>72845</v>
      </c>
      <c r="C87" s="11">
        <v>36</v>
      </c>
      <c r="D87" s="12" t="s">
        <v>122</v>
      </c>
      <c r="E87" s="8" t="s">
        <v>108</v>
      </c>
      <c r="F87" s="9">
        <v>2</v>
      </c>
      <c r="G87" s="13">
        <f t="shared" si="23"/>
        <v>72845</v>
      </c>
      <c r="H87" s="13">
        <f t="shared" si="24"/>
        <v>145690</v>
      </c>
      <c r="I87" s="49"/>
      <c r="J87" s="1"/>
      <c r="K87" s="1"/>
      <c r="L87" s="1"/>
      <c r="M87" s="1"/>
      <c r="N87" s="1"/>
      <c r="O87" s="1"/>
    </row>
    <row r="88" spans="1:15" ht="130.5" x14ac:dyDescent="0.35">
      <c r="A88" s="15" t="s">
        <v>20</v>
      </c>
      <c r="B88" s="16">
        <v>565600</v>
      </c>
      <c r="C88" s="11">
        <v>37</v>
      </c>
      <c r="D88" s="12" t="s">
        <v>123</v>
      </c>
      <c r="E88" s="8" t="s">
        <v>108</v>
      </c>
      <c r="F88" s="9">
        <v>5</v>
      </c>
      <c r="G88" s="13">
        <f t="shared" si="23"/>
        <v>565600</v>
      </c>
      <c r="H88" s="13">
        <f t="shared" si="24"/>
        <v>2828000</v>
      </c>
      <c r="I88" s="49"/>
      <c r="J88" s="1"/>
      <c r="K88" s="1"/>
      <c r="L88" s="1"/>
      <c r="M88" s="1"/>
      <c r="N88" s="1"/>
      <c r="O88" s="1"/>
    </row>
    <row r="89" spans="1:15" ht="14.25" customHeight="1" x14ac:dyDescent="0.35">
      <c r="A89" s="15" t="s">
        <v>20</v>
      </c>
      <c r="B89" s="16">
        <v>135744</v>
      </c>
      <c r="C89" s="11">
        <v>38</v>
      </c>
      <c r="D89" s="12" t="s">
        <v>124</v>
      </c>
      <c r="E89" s="8" t="s">
        <v>108</v>
      </c>
      <c r="F89" s="9">
        <v>5</v>
      </c>
      <c r="G89" s="13">
        <f t="shared" si="23"/>
        <v>135744</v>
      </c>
      <c r="H89" s="13">
        <f t="shared" si="24"/>
        <v>678720</v>
      </c>
      <c r="I89" s="49"/>
      <c r="J89" s="1"/>
      <c r="K89" s="1"/>
      <c r="L89" s="1"/>
      <c r="M89" s="1"/>
      <c r="N89" s="1"/>
      <c r="O89" s="1"/>
    </row>
    <row r="90" spans="1:15" ht="14.25" customHeight="1" x14ac:dyDescent="0.35">
      <c r="A90" s="15" t="s">
        <v>20</v>
      </c>
      <c r="B90" s="16">
        <v>50904</v>
      </c>
      <c r="C90" s="11">
        <v>39</v>
      </c>
      <c r="D90" s="12" t="s">
        <v>125</v>
      </c>
      <c r="E90" s="8" t="s">
        <v>22</v>
      </c>
      <c r="F90" s="9">
        <v>25</v>
      </c>
      <c r="G90" s="13">
        <f t="shared" si="23"/>
        <v>50904</v>
      </c>
      <c r="H90" s="13">
        <f t="shared" si="24"/>
        <v>1272600</v>
      </c>
      <c r="I90" s="49"/>
      <c r="J90" s="1"/>
      <c r="K90" s="1"/>
      <c r="L90" s="1"/>
      <c r="M90" s="1"/>
      <c r="N90" s="1"/>
      <c r="O90" s="1"/>
    </row>
    <row r="91" spans="1:15" ht="14.25" customHeight="1" x14ac:dyDescent="0.35">
      <c r="A91" s="15" t="s">
        <v>20</v>
      </c>
      <c r="B91" s="16">
        <v>28813</v>
      </c>
      <c r="C91" s="11">
        <v>40</v>
      </c>
      <c r="D91" s="12" t="s">
        <v>126</v>
      </c>
      <c r="E91" s="8" t="s">
        <v>6</v>
      </c>
      <c r="F91" s="9">
        <v>5</v>
      </c>
      <c r="G91" s="13">
        <f t="shared" si="23"/>
        <v>28813</v>
      </c>
      <c r="H91" s="13">
        <f t="shared" si="24"/>
        <v>144065</v>
      </c>
      <c r="I91" s="49"/>
      <c r="J91" s="1"/>
      <c r="K91" s="1"/>
      <c r="L91" s="1"/>
      <c r="M91" s="1"/>
      <c r="N91" s="1"/>
      <c r="O91" s="1"/>
    </row>
    <row r="92" spans="1:15" ht="14.25" customHeight="1" x14ac:dyDescent="0.35">
      <c r="A92" s="8"/>
      <c r="B92" s="10"/>
      <c r="C92" s="24"/>
      <c r="D92" s="25"/>
      <c r="E92" s="26"/>
      <c r="F92" s="27"/>
      <c r="G92" s="28"/>
      <c r="H92" s="28">
        <f>SUM(H84:H91)</f>
        <v>6509435</v>
      </c>
      <c r="I92" s="54"/>
      <c r="J92" s="1"/>
      <c r="K92" s="1"/>
      <c r="L92" s="1"/>
      <c r="M92" s="1"/>
      <c r="N92" s="1"/>
      <c r="O92" s="1"/>
    </row>
    <row r="93" spans="1:15" ht="14.25" customHeight="1" x14ac:dyDescent="0.35">
      <c r="A93" s="8"/>
      <c r="B93" s="10"/>
      <c r="C93" s="144" t="s">
        <v>128</v>
      </c>
      <c r="D93" s="145"/>
      <c r="E93" s="145"/>
      <c r="F93" s="145"/>
      <c r="G93" s="145"/>
      <c r="H93" s="146"/>
      <c r="I93" s="50"/>
      <c r="J93" s="1"/>
      <c r="K93" s="1"/>
      <c r="L93" s="1"/>
      <c r="M93" s="1"/>
      <c r="N93" s="1"/>
      <c r="O93" s="1"/>
    </row>
    <row r="94" spans="1:15" ht="14.25" customHeight="1" x14ac:dyDescent="0.35">
      <c r="A94" s="15" t="s">
        <v>20</v>
      </c>
      <c r="B94" s="16">
        <v>13776</v>
      </c>
      <c r="C94" s="11">
        <v>41</v>
      </c>
      <c r="D94" s="12" t="s">
        <v>129</v>
      </c>
      <c r="E94" s="8" t="s">
        <v>18</v>
      </c>
      <c r="F94" s="9">
        <v>60</v>
      </c>
      <c r="G94" s="13">
        <f t="shared" ref="G94:G101" si="25">B94</f>
        <v>13776</v>
      </c>
      <c r="H94" s="13">
        <f t="shared" ref="H94:H101" si="26">G94*F94</f>
        <v>826560</v>
      </c>
      <c r="I94" s="49"/>
      <c r="J94" s="1"/>
      <c r="K94" s="1"/>
      <c r="L94" s="1"/>
      <c r="M94" s="1"/>
      <c r="N94" s="1"/>
      <c r="O94" s="1"/>
    </row>
    <row r="95" spans="1:15" ht="14.25" customHeight="1" x14ac:dyDescent="0.35">
      <c r="A95" s="8" t="s">
        <v>118</v>
      </c>
      <c r="B95" s="10">
        <v>85632</v>
      </c>
      <c r="C95" s="11">
        <v>42</v>
      </c>
      <c r="D95" s="12" t="s">
        <v>119</v>
      </c>
      <c r="E95" s="8" t="s">
        <v>108</v>
      </c>
      <c r="F95" s="9">
        <v>6</v>
      </c>
      <c r="G95" s="13">
        <f t="shared" si="25"/>
        <v>85632</v>
      </c>
      <c r="H95" s="13">
        <f t="shared" si="26"/>
        <v>513792</v>
      </c>
      <c r="I95" s="49"/>
      <c r="J95" s="1"/>
      <c r="K95" s="1"/>
      <c r="L95" s="1"/>
      <c r="M95" s="1"/>
      <c r="N95" s="1"/>
      <c r="O95" s="1"/>
    </row>
    <row r="96" spans="1:15" ht="14.25" customHeight="1" x14ac:dyDescent="0.35">
      <c r="A96" s="15" t="s">
        <v>20</v>
      </c>
      <c r="B96" s="16">
        <v>136698</v>
      </c>
      <c r="C96" s="11">
        <v>43</v>
      </c>
      <c r="D96" s="12" t="s">
        <v>120</v>
      </c>
      <c r="E96" s="8" t="s">
        <v>108</v>
      </c>
      <c r="F96" s="9">
        <v>6</v>
      </c>
      <c r="G96" s="13">
        <f t="shared" si="25"/>
        <v>136698</v>
      </c>
      <c r="H96" s="13">
        <f t="shared" si="26"/>
        <v>820188</v>
      </c>
      <c r="I96" s="49"/>
      <c r="J96" s="1"/>
      <c r="K96" s="1"/>
      <c r="L96" s="1"/>
      <c r="M96" s="1"/>
      <c r="N96" s="1"/>
      <c r="O96" s="1"/>
    </row>
    <row r="97" spans="1:15" ht="14.25" customHeight="1" x14ac:dyDescent="0.35">
      <c r="A97" s="8" t="s">
        <v>66</v>
      </c>
      <c r="B97" s="10">
        <v>77845</v>
      </c>
      <c r="C97" s="11">
        <v>44</v>
      </c>
      <c r="D97" s="12" t="s">
        <v>122</v>
      </c>
      <c r="E97" s="8" t="s">
        <v>108</v>
      </c>
      <c r="F97" s="9">
        <v>2</v>
      </c>
      <c r="G97" s="13">
        <f t="shared" si="25"/>
        <v>77845</v>
      </c>
      <c r="H97" s="13">
        <f t="shared" si="26"/>
        <v>155690</v>
      </c>
      <c r="I97" s="49"/>
      <c r="J97" s="1"/>
      <c r="K97" s="1"/>
      <c r="L97" s="1"/>
      <c r="M97" s="1"/>
      <c r="N97" s="1"/>
      <c r="O97" s="1"/>
    </row>
    <row r="98" spans="1:15" ht="142.5" customHeight="1" x14ac:dyDescent="0.35">
      <c r="A98" s="15" t="s">
        <v>20</v>
      </c>
      <c r="B98" s="16">
        <v>565500</v>
      </c>
      <c r="C98" s="11">
        <v>45</v>
      </c>
      <c r="D98" s="12" t="s">
        <v>123</v>
      </c>
      <c r="E98" s="8" t="s">
        <v>108</v>
      </c>
      <c r="F98" s="9">
        <v>5</v>
      </c>
      <c r="G98" s="13">
        <f t="shared" si="25"/>
        <v>565500</v>
      </c>
      <c r="H98" s="13">
        <f t="shared" si="26"/>
        <v>2827500</v>
      </c>
      <c r="I98" s="49"/>
      <c r="J98" s="1"/>
      <c r="K98" s="1"/>
      <c r="L98" s="1"/>
      <c r="M98" s="1"/>
      <c r="N98" s="1"/>
      <c r="O98" s="1"/>
    </row>
    <row r="99" spans="1:15" ht="14.25" customHeight="1" x14ac:dyDescent="0.35">
      <c r="A99" s="15" t="s">
        <v>20</v>
      </c>
      <c r="B99" s="16">
        <v>135744</v>
      </c>
      <c r="C99" s="11">
        <v>46</v>
      </c>
      <c r="D99" s="12" t="s">
        <v>124</v>
      </c>
      <c r="E99" s="8" t="s">
        <v>108</v>
      </c>
      <c r="F99" s="9">
        <v>5</v>
      </c>
      <c r="G99" s="13">
        <f t="shared" si="25"/>
        <v>135744</v>
      </c>
      <c r="H99" s="13">
        <f t="shared" si="26"/>
        <v>678720</v>
      </c>
      <c r="I99" s="49"/>
      <c r="J99" s="1"/>
      <c r="K99" s="1"/>
      <c r="L99" s="1"/>
      <c r="M99" s="1"/>
      <c r="N99" s="1"/>
      <c r="O99" s="1"/>
    </row>
    <row r="100" spans="1:15" ht="14.25" customHeight="1" x14ac:dyDescent="0.35">
      <c r="A100" s="15" t="s">
        <v>20</v>
      </c>
      <c r="B100" s="16">
        <v>50904</v>
      </c>
      <c r="C100" s="11">
        <v>47</v>
      </c>
      <c r="D100" s="12" t="s">
        <v>130</v>
      </c>
      <c r="E100" s="8" t="s">
        <v>22</v>
      </c>
      <c r="F100" s="9">
        <v>42</v>
      </c>
      <c r="G100" s="13">
        <f t="shared" si="25"/>
        <v>50904</v>
      </c>
      <c r="H100" s="13">
        <f t="shared" si="26"/>
        <v>2137968</v>
      </c>
      <c r="I100" s="49"/>
      <c r="J100" s="1"/>
      <c r="K100" s="1"/>
      <c r="L100" s="1"/>
      <c r="M100" s="1"/>
      <c r="N100" s="1"/>
      <c r="O100" s="1"/>
    </row>
    <row r="101" spans="1:15" ht="14.25" customHeight="1" x14ac:dyDescent="0.35">
      <c r="A101" s="15" t="s">
        <v>20</v>
      </c>
      <c r="B101" s="16">
        <v>28813</v>
      </c>
      <c r="C101" s="11">
        <v>48</v>
      </c>
      <c r="D101" s="12" t="s">
        <v>126</v>
      </c>
      <c r="E101" s="8" t="s">
        <v>6</v>
      </c>
      <c r="F101" s="9">
        <v>5</v>
      </c>
      <c r="G101" s="13">
        <f t="shared" si="25"/>
        <v>28813</v>
      </c>
      <c r="H101" s="13">
        <f t="shared" si="26"/>
        <v>144065</v>
      </c>
      <c r="I101" s="49"/>
      <c r="J101" s="1"/>
      <c r="K101" s="1"/>
      <c r="L101" s="1"/>
      <c r="M101" s="1"/>
      <c r="N101" s="1"/>
      <c r="O101" s="1"/>
    </row>
    <row r="102" spans="1:15" ht="14.25" customHeight="1" x14ac:dyDescent="0.35">
      <c r="A102" s="8"/>
      <c r="B102" s="10"/>
      <c r="C102" s="24"/>
      <c r="D102" s="25"/>
      <c r="E102" s="26"/>
      <c r="F102" s="27"/>
      <c r="G102" s="28"/>
      <c r="H102" s="28">
        <f>SUM(H94:H101)</f>
        <v>8104483</v>
      </c>
      <c r="I102" s="54"/>
      <c r="J102" s="1"/>
      <c r="K102" s="1"/>
      <c r="L102" s="1"/>
      <c r="M102" s="1"/>
      <c r="N102" s="1"/>
      <c r="O102" s="1"/>
    </row>
    <row r="103" spans="1:15" ht="14.25" customHeight="1" x14ac:dyDescent="0.35">
      <c r="A103" s="8"/>
      <c r="B103" s="10"/>
      <c r="C103" s="144" t="s">
        <v>131</v>
      </c>
      <c r="D103" s="145"/>
      <c r="E103" s="145"/>
      <c r="F103" s="145"/>
      <c r="G103" s="145"/>
      <c r="H103" s="146"/>
      <c r="I103" s="50"/>
      <c r="J103" s="1"/>
      <c r="K103" s="1"/>
      <c r="L103" s="1"/>
      <c r="M103" s="1"/>
      <c r="N103" s="1"/>
      <c r="O103" s="1"/>
    </row>
    <row r="104" spans="1:15" ht="14.25" customHeight="1" x14ac:dyDescent="0.35">
      <c r="A104" s="8" t="s">
        <v>114</v>
      </c>
      <c r="B104" s="10">
        <v>136975</v>
      </c>
      <c r="C104" s="11">
        <v>49</v>
      </c>
      <c r="D104" s="12" t="s">
        <v>115</v>
      </c>
      <c r="E104" s="8" t="s">
        <v>18</v>
      </c>
      <c r="F104" s="9">
        <v>25</v>
      </c>
      <c r="G104" s="13">
        <f t="shared" ref="G104:G114" si="27">B104</f>
        <v>136975</v>
      </c>
      <c r="H104" s="13">
        <f t="shared" ref="H104:H114" si="28">G104*F104</f>
        <v>3424375</v>
      </c>
      <c r="I104" s="49"/>
      <c r="J104" s="1"/>
      <c r="K104" s="1"/>
      <c r="L104" s="1"/>
      <c r="M104" s="1"/>
      <c r="N104" s="1"/>
      <c r="O104" s="1"/>
    </row>
    <row r="105" spans="1:15" ht="37.15" customHeight="1" x14ac:dyDescent="0.35">
      <c r="A105" s="15" t="s">
        <v>20</v>
      </c>
      <c r="B105" s="16">
        <v>76320</v>
      </c>
      <c r="C105" s="11">
        <v>50</v>
      </c>
      <c r="D105" s="12" t="s">
        <v>132</v>
      </c>
      <c r="E105" s="8" t="s">
        <v>18</v>
      </c>
      <c r="F105" s="9">
        <v>45</v>
      </c>
      <c r="G105" s="13">
        <f t="shared" si="27"/>
        <v>76320</v>
      </c>
      <c r="H105" s="13">
        <f t="shared" si="28"/>
        <v>3434400</v>
      </c>
      <c r="I105" s="49"/>
      <c r="J105" s="1"/>
      <c r="K105" s="1"/>
      <c r="L105" s="1"/>
      <c r="M105" s="1"/>
      <c r="N105" s="1"/>
      <c r="O105" s="1"/>
    </row>
    <row r="106" spans="1:15" ht="14.25" customHeight="1" x14ac:dyDescent="0.35">
      <c r="A106" s="15" t="s">
        <v>20</v>
      </c>
      <c r="B106" s="16">
        <v>13776</v>
      </c>
      <c r="C106" s="11">
        <v>51</v>
      </c>
      <c r="D106" s="12" t="s">
        <v>106</v>
      </c>
      <c r="E106" s="8" t="s">
        <v>18</v>
      </c>
      <c r="F106" s="9">
        <v>30</v>
      </c>
      <c r="G106" s="13">
        <f t="shared" si="27"/>
        <v>13776</v>
      </c>
      <c r="H106" s="13">
        <f t="shared" si="28"/>
        <v>413280</v>
      </c>
      <c r="I106" s="49"/>
      <c r="J106" s="1"/>
      <c r="K106" s="1"/>
      <c r="L106" s="1"/>
      <c r="M106" s="1"/>
      <c r="N106" s="1"/>
      <c r="O106" s="1"/>
    </row>
    <row r="107" spans="1:15" ht="14.25" customHeight="1" x14ac:dyDescent="0.35">
      <c r="A107" s="8" t="s">
        <v>118</v>
      </c>
      <c r="B107" s="10">
        <v>85632</v>
      </c>
      <c r="C107" s="11">
        <v>52</v>
      </c>
      <c r="D107" s="12" t="s">
        <v>119</v>
      </c>
      <c r="E107" s="8" t="s">
        <v>108</v>
      </c>
      <c r="F107" s="9">
        <v>6</v>
      </c>
      <c r="G107" s="13">
        <f t="shared" si="27"/>
        <v>85632</v>
      </c>
      <c r="H107" s="13">
        <f t="shared" si="28"/>
        <v>513792</v>
      </c>
      <c r="I107" s="49"/>
      <c r="J107" s="1"/>
      <c r="K107" s="1"/>
      <c r="L107" s="1"/>
      <c r="M107" s="1"/>
      <c r="N107" s="1"/>
      <c r="O107" s="1"/>
    </row>
    <row r="108" spans="1:15" ht="14.25" customHeight="1" x14ac:dyDescent="0.35">
      <c r="A108" s="15" t="s">
        <v>20</v>
      </c>
      <c r="B108" s="16">
        <v>136698</v>
      </c>
      <c r="C108" s="11">
        <v>53</v>
      </c>
      <c r="D108" s="12" t="s">
        <v>120</v>
      </c>
      <c r="E108" s="8" t="s">
        <v>108</v>
      </c>
      <c r="F108" s="9">
        <v>6</v>
      </c>
      <c r="G108" s="13">
        <f t="shared" si="27"/>
        <v>136698</v>
      </c>
      <c r="H108" s="13">
        <f t="shared" si="28"/>
        <v>820188</v>
      </c>
      <c r="I108" s="49"/>
      <c r="J108" s="1"/>
      <c r="K108" s="1"/>
      <c r="L108" s="1"/>
      <c r="M108" s="1"/>
      <c r="N108" s="1"/>
      <c r="O108" s="1"/>
    </row>
    <row r="109" spans="1:15" ht="14.25" customHeight="1" x14ac:dyDescent="0.35">
      <c r="A109" s="8" t="s">
        <v>76</v>
      </c>
      <c r="B109" s="10">
        <f>(33251*13.12%+33251)+(37799*13.12%+37799)</f>
        <v>80371.759999999995</v>
      </c>
      <c r="C109" s="11">
        <v>54</v>
      </c>
      <c r="D109" s="12" t="s">
        <v>121</v>
      </c>
      <c r="E109" s="8" t="s">
        <v>108</v>
      </c>
      <c r="F109" s="9">
        <v>1</v>
      </c>
      <c r="G109" s="13">
        <f t="shared" si="27"/>
        <v>80371.759999999995</v>
      </c>
      <c r="H109" s="13">
        <f t="shared" si="28"/>
        <v>80371.759999999995</v>
      </c>
      <c r="I109" s="49"/>
      <c r="J109" s="1"/>
      <c r="K109" s="1"/>
      <c r="L109" s="1"/>
      <c r="M109" s="1"/>
      <c r="N109" s="1"/>
      <c r="O109" s="1"/>
    </row>
    <row r="110" spans="1:15" ht="14.25" customHeight="1" x14ac:dyDescent="0.35">
      <c r="A110" s="8" t="s">
        <v>66</v>
      </c>
      <c r="B110" s="10">
        <v>72845</v>
      </c>
      <c r="C110" s="11">
        <v>55</v>
      </c>
      <c r="D110" s="12" t="s">
        <v>122</v>
      </c>
      <c r="E110" s="8" t="s">
        <v>108</v>
      </c>
      <c r="F110" s="9">
        <v>3</v>
      </c>
      <c r="G110" s="13">
        <f t="shared" si="27"/>
        <v>72845</v>
      </c>
      <c r="H110" s="13">
        <f t="shared" si="28"/>
        <v>218535</v>
      </c>
      <c r="I110" s="49"/>
      <c r="J110" s="1"/>
      <c r="K110" s="1"/>
      <c r="L110" s="1"/>
      <c r="M110" s="1"/>
      <c r="N110" s="1"/>
      <c r="O110" s="1"/>
    </row>
    <row r="111" spans="1:15" ht="146.25" customHeight="1" x14ac:dyDescent="0.35">
      <c r="A111" s="15" t="s">
        <v>20</v>
      </c>
      <c r="B111" s="16">
        <v>565600</v>
      </c>
      <c r="C111" s="11">
        <v>56</v>
      </c>
      <c r="D111" s="12" t="s">
        <v>123</v>
      </c>
      <c r="E111" s="8" t="s">
        <v>108</v>
      </c>
      <c r="F111" s="9">
        <v>8</v>
      </c>
      <c r="G111" s="13">
        <f t="shared" si="27"/>
        <v>565600</v>
      </c>
      <c r="H111" s="13">
        <f t="shared" si="28"/>
        <v>4524800</v>
      </c>
      <c r="I111" s="49"/>
      <c r="J111" s="1"/>
      <c r="K111" s="1"/>
      <c r="L111" s="1"/>
      <c r="M111" s="1"/>
      <c r="N111" s="1"/>
      <c r="O111" s="1"/>
    </row>
    <row r="112" spans="1:15" ht="14.25" customHeight="1" x14ac:dyDescent="0.35">
      <c r="A112" s="15" t="s">
        <v>20</v>
      </c>
      <c r="B112" s="16">
        <v>135744</v>
      </c>
      <c r="C112" s="11">
        <v>57</v>
      </c>
      <c r="D112" s="12" t="s">
        <v>124</v>
      </c>
      <c r="E112" s="8" t="s">
        <v>108</v>
      </c>
      <c r="F112" s="9">
        <v>8</v>
      </c>
      <c r="G112" s="13">
        <f t="shared" si="27"/>
        <v>135744</v>
      </c>
      <c r="H112" s="13">
        <f t="shared" si="28"/>
        <v>1085952</v>
      </c>
      <c r="I112" s="49"/>
      <c r="J112" s="1"/>
      <c r="K112" s="1"/>
      <c r="L112" s="1"/>
      <c r="M112" s="1"/>
      <c r="N112" s="1"/>
      <c r="O112" s="1"/>
    </row>
    <row r="113" spans="1:15" ht="39" x14ac:dyDescent="0.35">
      <c r="A113" s="15" t="s">
        <v>20</v>
      </c>
      <c r="B113" s="16">
        <v>50904</v>
      </c>
      <c r="C113" s="11">
        <v>58</v>
      </c>
      <c r="D113" s="12" t="s">
        <v>125</v>
      </c>
      <c r="E113" s="8" t="s">
        <v>22</v>
      </c>
      <c r="F113" s="9">
        <v>50</v>
      </c>
      <c r="G113" s="13">
        <f t="shared" si="27"/>
        <v>50904</v>
      </c>
      <c r="H113" s="13">
        <f t="shared" si="28"/>
        <v>2545200</v>
      </c>
      <c r="I113" s="56" t="s">
        <v>252</v>
      </c>
      <c r="J113" s="1"/>
      <c r="K113" s="1"/>
      <c r="L113" s="1"/>
      <c r="M113" s="1"/>
      <c r="N113" s="1"/>
      <c r="O113" s="1"/>
    </row>
    <row r="114" spans="1:15" ht="14.25" customHeight="1" x14ac:dyDescent="0.35">
      <c r="A114" s="15" t="s">
        <v>20</v>
      </c>
      <c r="B114" s="16">
        <v>28813</v>
      </c>
      <c r="C114" s="11">
        <v>59</v>
      </c>
      <c r="D114" s="12" t="s">
        <v>126</v>
      </c>
      <c r="E114" s="8" t="s">
        <v>6</v>
      </c>
      <c r="F114" s="9">
        <v>8</v>
      </c>
      <c r="G114" s="13">
        <f t="shared" si="27"/>
        <v>28813</v>
      </c>
      <c r="H114" s="13">
        <f t="shared" si="28"/>
        <v>230504</v>
      </c>
      <c r="I114" s="49"/>
      <c r="J114" s="1"/>
      <c r="K114" s="1"/>
      <c r="L114" s="1"/>
      <c r="M114" s="1"/>
      <c r="N114" s="1"/>
      <c r="O114" s="1"/>
    </row>
    <row r="115" spans="1:15" ht="14.25" customHeight="1" x14ac:dyDescent="0.35">
      <c r="A115" s="8"/>
      <c r="B115" s="10"/>
      <c r="C115" s="24"/>
      <c r="D115" s="25"/>
      <c r="E115" s="26"/>
      <c r="F115" s="27"/>
      <c r="G115" s="28"/>
      <c r="H115" s="28">
        <f>SUM(H104:H114)</f>
        <v>17291397.759999998</v>
      </c>
      <c r="I115" s="54"/>
      <c r="J115" s="1"/>
      <c r="K115" s="1"/>
      <c r="L115" s="1"/>
      <c r="M115" s="1"/>
      <c r="N115" s="1"/>
      <c r="O115" s="1"/>
    </row>
    <row r="116" spans="1:15" ht="14.25" customHeight="1" x14ac:dyDescent="0.35">
      <c r="A116" s="8"/>
      <c r="B116" s="10"/>
      <c r="C116" s="144" t="s">
        <v>133</v>
      </c>
      <c r="D116" s="145"/>
      <c r="E116" s="145"/>
      <c r="F116" s="145"/>
      <c r="G116" s="145"/>
      <c r="H116" s="146"/>
      <c r="I116" s="50"/>
      <c r="J116" s="1"/>
      <c r="K116" s="1"/>
      <c r="L116" s="1"/>
      <c r="M116" s="1"/>
      <c r="N116" s="1"/>
      <c r="O116" s="1"/>
    </row>
    <row r="117" spans="1:15" ht="14.25" customHeight="1" x14ac:dyDescent="0.35">
      <c r="A117" s="15" t="s">
        <v>20</v>
      </c>
      <c r="B117" s="16">
        <v>22058</v>
      </c>
      <c r="C117" s="11">
        <v>60</v>
      </c>
      <c r="D117" s="12" t="s">
        <v>134</v>
      </c>
      <c r="E117" s="8" t="s">
        <v>18</v>
      </c>
      <c r="F117" s="9">
        <v>10</v>
      </c>
      <c r="G117" s="13">
        <f t="shared" ref="G117:G127" si="29">B117</f>
        <v>22058</v>
      </c>
      <c r="H117" s="13">
        <f t="shared" ref="H117:H127" si="30">G117*F117</f>
        <v>220580</v>
      </c>
      <c r="I117" s="49"/>
      <c r="J117" s="1"/>
      <c r="K117" s="1"/>
      <c r="L117" s="1"/>
      <c r="M117" s="1"/>
      <c r="N117" s="1"/>
      <c r="O117" s="1"/>
    </row>
    <row r="118" spans="1:15" ht="14.25" customHeight="1" x14ac:dyDescent="0.35">
      <c r="A118" s="8" t="s">
        <v>114</v>
      </c>
      <c r="B118" s="10">
        <v>136975</v>
      </c>
      <c r="C118" s="11">
        <v>61</v>
      </c>
      <c r="D118" s="12" t="s">
        <v>115</v>
      </c>
      <c r="E118" s="8" t="s">
        <v>18</v>
      </c>
      <c r="F118" s="9">
        <v>10</v>
      </c>
      <c r="G118" s="13">
        <f t="shared" si="29"/>
        <v>136975</v>
      </c>
      <c r="H118" s="13">
        <f t="shared" si="30"/>
        <v>1369750</v>
      </c>
      <c r="I118" s="49"/>
      <c r="J118" s="1"/>
      <c r="K118" s="1"/>
      <c r="L118" s="1"/>
      <c r="M118" s="1"/>
      <c r="N118" s="1"/>
      <c r="O118" s="1"/>
    </row>
    <row r="119" spans="1:15" ht="14.25" customHeight="1" x14ac:dyDescent="0.35">
      <c r="A119" s="15" t="s">
        <v>20</v>
      </c>
      <c r="B119" s="16">
        <v>13776</v>
      </c>
      <c r="C119" s="11">
        <v>62</v>
      </c>
      <c r="D119" s="12" t="s">
        <v>106</v>
      </c>
      <c r="E119" s="8" t="s">
        <v>18</v>
      </c>
      <c r="F119" s="9">
        <v>30</v>
      </c>
      <c r="G119" s="13">
        <f t="shared" si="29"/>
        <v>13776</v>
      </c>
      <c r="H119" s="13">
        <f t="shared" si="30"/>
        <v>413280</v>
      </c>
      <c r="I119" s="49"/>
      <c r="J119" s="1"/>
      <c r="K119" s="1"/>
      <c r="L119" s="1"/>
      <c r="M119" s="1"/>
      <c r="N119" s="1"/>
      <c r="O119" s="1"/>
    </row>
    <row r="120" spans="1:15" ht="14.25" customHeight="1" x14ac:dyDescent="0.35">
      <c r="A120" s="8" t="s">
        <v>118</v>
      </c>
      <c r="B120" s="10">
        <v>85632</v>
      </c>
      <c r="C120" s="11">
        <v>63</v>
      </c>
      <c r="D120" s="12" t="s">
        <v>119</v>
      </c>
      <c r="E120" s="8" t="s">
        <v>108</v>
      </c>
      <c r="F120" s="9">
        <v>6</v>
      </c>
      <c r="G120" s="13">
        <f t="shared" si="29"/>
        <v>85632</v>
      </c>
      <c r="H120" s="13">
        <f t="shared" si="30"/>
        <v>513792</v>
      </c>
      <c r="I120" s="49"/>
      <c r="J120" s="1"/>
      <c r="K120" s="1"/>
      <c r="L120" s="1"/>
      <c r="M120" s="1"/>
      <c r="N120" s="1"/>
      <c r="O120" s="1"/>
    </row>
    <row r="121" spans="1:15" ht="14.25" customHeight="1" x14ac:dyDescent="0.35">
      <c r="A121" s="15" t="s">
        <v>20</v>
      </c>
      <c r="B121" s="16">
        <v>136698</v>
      </c>
      <c r="C121" s="11">
        <v>64</v>
      </c>
      <c r="D121" s="12" t="s">
        <v>120</v>
      </c>
      <c r="E121" s="8" t="s">
        <v>108</v>
      </c>
      <c r="F121" s="9">
        <v>6</v>
      </c>
      <c r="G121" s="13">
        <f t="shared" si="29"/>
        <v>136698</v>
      </c>
      <c r="H121" s="13">
        <f t="shared" si="30"/>
        <v>820188</v>
      </c>
      <c r="I121" s="49"/>
      <c r="J121" s="1"/>
      <c r="K121" s="1"/>
      <c r="L121" s="1"/>
      <c r="M121" s="1"/>
      <c r="N121" s="1"/>
      <c r="O121" s="1"/>
    </row>
    <row r="122" spans="1:15" ht="14.25" customHeight="1" x14ac:dyDescent="0.35">
      <c r="A122" s="8" t="s">
        <v>76</v>
      </c>
      <c r="B122" s="10">
        <f>(33251*13.12%+33251)+(37799*13.12%+37799)</f>
        <v>80371.759999999995</v>
      </c>
      <c r="C122" s="11">
        <v>65</v>
      </c>
      <c r="D122" s="12" t="s">
        <v>135</v>
      </c>
      <c r="E122" s="8" t="s">
        <v>108</v>
      </c>
      <c r="F122" s="9">
        <v>1</v>
      </c>
      <c r="G122" s="13">
        <f t="shared" si="29"/>
        <v>80371.759999999995</v>
      </c>
      <c r="H122" s="13">
        <f t="shared" si="30"/>
        <v>80371.759999999995</v>
      </c>
      <c r="I122" s="49"/>
      <c r="J122" s="1"/>
      <c r="K122" s="1"/>
      <c r="L122" s="1"/>
      <c r="M122" s="1"/>
      <c r="N122" s="1"/>
      <c r="O122" s="1"/>
    </row>
    <row r="123" spans="1:15" ht="14.25" customHeight="1" x14ac:dyDescent="0.35">
      <c r="A123" s="8" t="s">
        <v>66</v>
      </c>
      <c r="B123" s="10">
        <v>72845</v>
      </c>
      <c r="C123" s="11">
        <v>66</v>
      </c>
      <c r="D123" s="12" t="s">
        <v>136</v>
      </c>
      <c r="E123" s="8" t="s">
        <v>108</v>
      </c>
      <c r="F123" s="9">
        <v>2</v>
      </c>
      <c r="G123" s="13">
        <f t="shared" si="29"/>
        <v>72845</v>
      </c>
      <c r="H123" s="13">
        <f t="shared" si="30"/>
        <v>145690</v>
      </c>
      <c r="I123" s="49"/>
      <c r="J123" s="1"/>
      <c r="K123" s="1"/>
      <c r="L123" s="1"/>
      <c r="M123" s="1"/>
      <c r="N123" s="1"/>
      <c r="O123" s="1"/>
    </row>
    <row r="124" spans="1:15" ht="150" customHeight="1" x14ac:dyDescent="0.35">
      <c r="A124" s="15" t="s">
        <v>20</v>
      </c>
      <c r="B124" s="16">
        <v>565600</v>
      </c>
      <c r="C124" s="11">
        <v>67</v>
      </c>
      <c r="D124" s="12" t="s">
        <v>123</v>
      </c>
      <c r="E124" s="8" t="s">
        <v>108</v>
      </c>
      <c r="F124" s="9">
        <v>5</v>
      </c>
      <c r="G124" s="13">
        <f t="shared" si="29"/>
        <v>565600</v>
      </c>
      <c r="H124" s="13">
        <f t="shared" si="30"/>
        <v>2828000</v>
      </c>
      <c r="I124" s="49"/>
      <c r="J124" s="1"/>
      <c r="K124" s="1"/>
      <c r="L124" s="1"/>
      <c r="M124" s="1"/>
      <c r="N124" s="1"/>
      <c r="O124" s="1"/>
    </row>
    <row r="125" spans="1:15" ht="14.25" customHeight="1" x14ac:dyDescent="0.35">
      <c r="A125" s="15" t="s">
        <v>20</v>
      </c>
      <c r="B125" s="16">
        <v>135744</v>
      </c>
      <c r="C125" s="11">
        <v>68</v>
      </c>
      <c r="D125" s="12" t="s">
        <v>124</v>
      </c>
      <c r="E125" s="8" t="s">
        <v>108</v>
      </c>
      <c r="F125" s="9">
        <v>5</v>
      </c>
      <c r="G125" s="13">
        <f t="shared" si="29"/>
        <v>135744</v>
      </c>
      <c r="H125" s="13">
        <f t="shared" si="30"/>
        <v>678720</v>
      </c>
      <c r="I125" s="49"/>
      <c r="J125" s="1"/>
      <c r="K125" s="1"/>
      <c r="L125" s="1"/>
      <c r="M125" s="1"/>
      <c r="N125" s="1"/>
      <c r="O125" s="1"/>
    </row>
    <row r="126" spans="1:15" ht="14.25" customHeight="1" x14ac:dyDescent="0.35">
      <c r="A126" s="15" t="s">
        <v>20</v>
      </c>
      <c r="B126" s="16">
        <v>50904</v>
      </c>
      <c r="C126" s="11">
        <v>69</v>
      </c>
      <c r="D126" s="12" t="s">
        <v>125</v>
      </c>
      <c r="E126" s="8" t="s">
        <v>22</v>
      </c>
      <c r="F126" s="9">
        <v>30</v>
      </c>
      <c r="G126" s="13">
        <f t="shared" si="29"/>
        <v>50904</v>
      </c>
      <c r="H126" s="13">
        <f t="shared" si="30"/>
        <v>1527120</v>
      </c>
      <c r="I126" s="49"/>
      <c r="J126" s="1"/>
      <c r="K126" s="1"/>
      <c r="L126" s="1"/>
      <c r="M126" s="1"/>
      <c r="N126" s="1"/>
      <c r="O126" s="1"/>
    </row>
    <row r="127" spans="1:15" ht="14.25" customHeight="1" x14ac:dyDescent="0.35">
      <c r="A127" s="15" t="s">
        <v>20</v>
      </c>
      <c r="B127" s="16">
        <v>28813</v>
      </c>
      <c r="C127" s="11">
        <v>70</v>
      </c>
      <c r="D127" s="12" t="s">
        <v>126</v>
      </c>
      <c r="E127" s="8" t="s">
        <v>6</v>
      </c>
      <c r="F127" s="9">
        <v>5</v>
      </c>
      <c r="G127" s="13">
        <f t="shared" si="29"/>
        <v>28813</v>
      </c>
      <c r="H127" s="13">
        <f t="shared" si="30"/>
        <v>144065</v>
      </c>
      <c r="I127" s="49"/>
      <c r="J127" s="1"/>
      <c r="K127" s="1"/>
      <c r="L127" s="1"/>
      <c r="M127" s="1"/>
      <c r="N127" s="1"/>
      <c r="O127" s="1"/>
    </row>
    <row r="128" spans="1:15" ht="14.25" customHeight="1" x14ac:dyDescent="0.35">
      <c r="A128" s="8"/>
      <c r="B128" s="10"/>
      <c r="C128" s="24"/>
      <c r="D128" s="25"/>
      <c r="E128" s="26"/>
      <c r="F128" s="27"/>
      <c r="G128" s="28"/>
      <c r="H128" s="28">
        <f>SUM(H117:H127)</f>
        <v>8741556.7599999998</v>
      </c>
      <c r="I128" s="54"/>
      <c r="J128" s="1"/>
      <c r="K128" s="1"/>
      <c r="L128" s="1"/>
      <c r="M128" s="1"/>
      <c r="N128" s="1"/>
      <c r="O128" s="1"/>
    </row>
    <row r="129" spans="1:15" ht="14.25" customHeight="1" x14ac:dyDescent="0.35">
      <c r="A129" s="8"/>
      <c r="B129" s="10"/>
      <c r="C129" s="144" t="s">
        <v>137</v>
      </c>
      <c r="D129" s="145"/>
      <c r="E129" s="145"/>
      <c r="F129" s="145"/>
      <c r="G129" s="145"/>
      <c r="H129" s="146"/>
      <c r="I129" s="50"/>
      <c r="J129" s="1"/>
      <c r="K129" s="1"/>
      <c r="L129" s="1"/>
      <c r="M129" s="1"/>
      <c r="N129" s="1"/>
      <c r="O129" s="1"/>
    </row>
    <row r="130" spans="1:15" ht="14.25" customHeight="1" x14ac:dyDescent="0.35">
      <c r="A130" s="8" t="s">
        <v>114</v>
      </c>
      <c r="B130" s="10">
        <v>136975</v>
      </c>
      <c r="C130" s="11">
        <v>71</v>
      </c>
      <c r="D130" s="12" t="s">
        <v>115</v>
      </c>
      <c r="E130" s="8" t="s">
        <v>18</v>
      </c>
      <c r="F130" s="9">
        <v>18</v>
      </c>
      <c r="G130" s="13">
        <f t="shared" ref="G130:G141" si="31">B130</f>
        <v>136975</v>
      </c>
      <c r="H130" s="13">
        <f t="shared" ref="H130:H141" si="32">G130*F130</f>
        <v>2465550</v>
      </c>
      <c r="I130" s="49"/>
      <c r="J130" s="1"/>
      <c r="K130" s="1"/>
      <c r="L130" s="1"/>
      <c r="M130" s="1"/>
      <c r="N130" s="1"/>
      <c r="O130" s="1"/>
    </row>
    <row r="131" spans="1:15" ht="14.25" customHeight="1" x14ac:dyDescent="0.35">
      <c r="A131" s="15" t="s">
        <v>20</v>
      </c>
      <c r="B131" s="16">
        <v>76320</v>
      </c>
      <c r="C131" s="11">
        <v>72</v>
      </c>
      <c r="D131" s="12" t="s">
        <v>132</v>
      </c>
      <c r="E131" s="8" t="s">
        <v>18</v>
      </c>
      <c r="F131" s="9">
        <v>80</v>
      </c>
      <c r="G131" s="13">
        <f t="shared" si="31"/>
        <v>76320</v>
      </c>
      <c r="H131" s="13">
        <f t="shared" si="32"/>
        <v>6105600</v>
      </c>
      <c r="I131" s="49"/>
      <c r="J131" s="1"/>
      <c r="K131" s="1"/>
      <c r="L131" s="1"/>
      <c r="M131" s="1"/>
      <c r="N131" s="1"/>
      <c r="O131" s="1"/>
    </row>
    <row r="132" spans="1:15" ht="14.25" customHeight="1" x14ac:dyDescent="0.35">
      <c r="A132" s="15" t="s">
        <v>20</v>
      </c>
      <c r="B132" s="16">
        <v>13776</v>
      </c>
      <c r="C132" s="11">
        <v>73</v>
      </c>
      <c r="D132" s="12" t="s">
        <v>106</v>
      </c>
      <c r="E132" s="8" t="s">
        <v>18</v>
      </c>
      <c r="F132" s="9">
        <v>50</v>
      </c>
      <c r="G132" s="13">
        <f t="shared" si="31"/>
        <v>13776</v>
      </c>
      <c r="H132" s="13">
        <f t="shared" si="32"/>
        <v>688800</v>
      </c>
      <c r="I132" s="49"/>
      <c r="J132" s="1"/>
      <c r="K132" s="1"/>
      <c r="L132" s="1"/>
      <c r="M132" s="1"/>
      <c r="N132" s="1"/>
      <c r="O132" s="1"/>
    </row>
    <row r="133" spans="1:15" ht="14.25" customHeight="1" x14ac:dyDescent="0.35">
      <c r="A133" s="15" t="s">
        <v>20</v>
      </c>
      <c r="B133" s="16">
        <v>203616</v>
      </c>
      <c r="C133" s="11">
        <v>74</v>
      </c>
      <c r="D133" s="12" t="s">
        <v>138</v>
      </c>
      <c r="E133" s="8" t="s">
        <v>18</v>
      </c>
      <c r="F133" s="9">
        <v>50</v>
      </c>
      <c r="G133" s="13">
        <f t="shared" si="31"/>
        <v>203616</v>
      </c>
      <c r="H133" s="13">
        <f t="shared" si="32"/>
        <v>10180800</v>
      </c>
      <c r="I133" s="49"/>
      <c r="J133" s="1"/>
      <c r="K133" s="1"/>
      <c r="L133" s="1"/>
      <c r="M133" s="1"/>
      <c r="N133" s="1"/>
      <c r="O133" s="1"/>
    </row>
    <row r="134" spans="1:15" ht="14.25" customHeight="1" x14ac:dyDescent="0.35">
      <c r="A134" s="15" t="s">
        <v>20</v>
      </c>
      <c r="B134" s="16">
        <v>147056</v>
      </c>
      <c r="C134" s="11">
        <v>75</v>
      </c>
      <c r="D134" s="12" t="s">
        <v>139</v>
      </c>
      <c r="E134" s="8" t="s">
        <v>18</v>
      </c>
      <c r="F134" s="9">
        <v>80</v>
      </c>
      <c r="G134" s="13">
        <f t="shared" si="31"/>
        <v>147056</v>
      </c>
      <c r="H134" s="13">
        <f t="shared" si="32"/>
        <v>11764480</v>
      </c>
      <c r="I134" s="49"/>
      <c r="J134" s="1"/>
      <c r="K134" s="1"/>
      <c r="L134" s="1"/>
      <c r="M134" s="1"/>
      <c r="N134" s="1"/>
      <c r="O134" s="1"/>
    </row>
    <row r="135" spans="1:15" ht="14.25" customHeight="1" x14ac:dyDescent="0.35">
      <c r="A135" s="8" t="s">
        <v>118</v>
      </c>
      <c r="B135" s="10">
        <v>85632</v>
      </c>
      <c r="C135" s="11">
        <v>76</v>
      </c>
      <c r="D135" s="12" t="s">
        <v>119</v>
      </c>
      <c r="E135" s="8" t="s">
        <v>108</v>
      </c>
      <c r="F135" s="9">
        <v>8</v>
      </c>
      <c r="G135" s="13">
        <f t="shared" si="31"/>
        <v>85632</v>
      </c>
      <c r="H135" s="13">
        <f t="shared" si="32"/>
        <v>685056</v>
      </c>
      <c r="I135" s="49"/>
      <c r="J135" s="1"/>
      <c r="K135" s="1"/>
      <c r="L135" s="1"/>
      <c r="M135" s="1"/>
      <c r="N135" s="1"/>
      <c r="O135" s="1"/>
    </row>
    <row r="136" spans="1:15" ht="14.25" customHeight="1" x14ac:dyDescent="0.35">
      <c r="A136" s="15" t="s">
        <v>20</v>
      </c>
      <c r="B136" s="16">
        <v>136698</v>
      </c>
      <c r="C136" s="11">
        <v>77</v>
      </c>
      <c r="D136" s="12" t="s">
        <v>120</v>
      </c>
      <c r="E136" s="8" t="s">
        <v>108</v>
      </c>
      <c r="F136" s="9">
        <v>8</v>
      </c>
      <c r="G136" s="13">
        <f t="shared" si="31"/>
        <v>136698</v>
      </c>
      <c r="H136" s="13">
        <f t="shared" si="32"/>
        <v>1093584</v>
      </c>
      <c r="I136" s="49"/>
      <c r="J136" s="1"/>
      <c r="K136" s="1"/>
      <c r="L136" s="1"/>
      <c r="M136" s="1"/>
      <c r="N136" s="1"/>
      <c r="O136" s="1"/>
    </row>
    <row r="137" spans="1:15" ht="14.25" customHeight="1" x14ac:dyDescent="0.35">
      <c r="A137" s="8" t="s">
        <v>66</v>
      </c>
      <c r="B137" s="10">
        <v>72845</v>
      </c>
      <c r="C137" s="11">
        <v>78</v>
      </c>
      <c r="D137" s="12" t="s">
        <v>122</v>
      </c>
      <c r="E137" s="8" t="s">
        <v>108</v>
      </c>
      <c r="F137" s="9">
        <v>3</v>
      </c>
      <c r="G137" s="13">
        <f t="shared" si="31"/>
        <v>72845</v>
      </c>
      <c r="H137" s="13">
        <f t="shared" si="32"/>
        <v>218535</v>
      </c>
      <c r="I137" s="49"/>
      <c r="J137" s="1"/>
      <c r="K137" s="1"/>
      <c r="L137" s="1"/>
      <c r="M137" s="1"/>
      <c r="N137" s="1"/>
      <c r="O137" s="1"/>
    </row>
    <row r="138" spans="1:15" ht="14.25" customHeight="1" x14ac:dyDescent="0.35">
      <c r="A138" s="15" t="s">
        <v>20</v>
      </c>
      <c r="B138" s="16">
        <v>565600</v>
      </c>
      <c r="C138" s="11">
        <v>79</v>
      </c>
      <c r="D138" s="12" t="s">
        <v>140</v>
      </c>
      <c r="E138" s="8" t="s">
        <v>108</v>
      </c>
      <c r="F138" s="9">
        <v>6</v>
      </c>
      <c r="G138" s="13">
        <f t="shared" si="31"/>
        <v>565600</v>
      </c>
      <c r="H138" s="13">
        <f t="shared" si="32"/>
        <v>3393600</v>
      </c>
      <c r="I138" s="49"/>
      <c r="J138" s="1"/>
      <c r="K138" s="1"/>
      <c r="L138" s="1"/>
      <c r="M138" s="1"/>
      <c r="N138" s="1"/>
      <c r="O138" s="1"/>
    </row>
    <row r="139" spans="1:15" ht="14.25" customHeight="1" x14ac:dyDescent="0.35">
      <c r="A139" s="15" t="s">
        <v>20</v>
      </c>
      <c r="B139" s="16">
        <v>135744</v>
      </c>
      <c r="C139" s="11">
        <v>80</v>
      </c>
      <c r="D139" s="12" t="s">
        <v>124</v>
      </c>
      <c r="E139" s="8" t="s">
        <v>108</v>
      </c>
      <c r="F139" s="9">
        <v>6</v>
      </c>
      <c r="G139" s="13">
        <f t="shared" si="31"/>
        <v>135744</v>
      </c>
      <c r="H139" s="13">
        <f t="shared" si="32"/>
        <v>814464</v>
      </c>
      <c r="I139" s="49"/>
      <c r="J139" s="1"/>
      <c r="K139" s="1"/>
      <c r="L139" s="1"/>
      <c r="M139" s="1"/>
      <c r="N139" s="1"/>
      <c r="O139" s="1"/>
    </row>
    <row r="140" spans="1:15" ht="14.25" customHeight="1" x14ac:dyDescent="0.35">
      <c r="A140" s="15" t="s">
        <v>20</v>
      </c>
      <c r="B140" s="16">
        <v>50904</v>
      </c>
      <c r="C140" s="11">
        <v>81</v>
      </c>
      <c r="D140" s="12" t="s">
        <v>125</v>
      </c>
      <c r="E140" s="8" t="s">
        <v>22</v>
      </c>
      <c r="F140" s="9">
        <v>50</v>
      </c>
      <c r="G140" s="13">
        <f t="shared" si="31"/>
        <v>50904</v>
      </c>
      <c r="H140" s="13">
        <f t="shared" si="32"/>
        <v>2545200</v>
      </c>
      <c r="I140" s="49"/>
      <c r="J140" s="1"/>
      <c r="K140" s="1"/>
      <c r="L140" s="1"/>
      <c r="M140" s="1"/>
      <c r="N140" s="1"/>
      <c r="O140" s="1"/>
    </row>
    <row r="141" spans="1:15" ht="14.25" customHeight="1" x14ac:dyDescent="0.35">
      <c r="A141" s="15" t="s">
        <v>20</v>
      </c>
      <c r="B141" s="16">
        <v>28813</v>
      </c>
      <c r="C141" s="11">
        <v>82</v>
      </c>
      <c r="D141" s="12" t="s">
        <v>126</v>
      </c>
      <c r="E141" s="8" t="s">
        <v>6</v>
      </c>
      <c r="F141" s="9">
        <v>6</v>
      </c>
      <c r="G141" s="13">
        <f t="shared" si="31"/>
        <v>28813</v>
      </c>
      <c r="H141" s="13">
        <f t="shared" si="32"/>
        <v>172878</v>
      </c>
      <c r="I141" s="49"/>
      <c r="J141" s="1"/>
      <c r="K141" s="1"/>
      <c r="L141" s="1"/>
      <c r="M141" s="1"/>
      <c r="N141" s="1"/>
      <c r="O141" s="1"/>
    </row>
    <row r="142" spans="1:15" ht="14.25" customHeight="1" x14ac:dyDescent="0.35">
      <c r="A142" s="8"/>
      <c r="B142" s="10"/>
      <c r="C142" s="24"/>
      <c r="D142" s="25"/>
      <c r="E142" s="26"/>
      <c r="F142" s="27"/>
      <c r="G142" s="28"/>
      <c r="H142" s="28">
        <f>SUM(H130:H141)</f>
        <v>40128547</v>
      </c>
      <c r="I142" s="54"/>
      <c r="J142" s="1"/>
      <c r="K142" s="1"/>
      <c r="L142" s="1"/>
      <c r="M142" s="1"/>
      <c r="N142" s="1"/>
      <c r="O142" s="1"/>
    </row>
    <row r="143" spans="1:15" ht="14.25" customHeight="1" x14ac:dyDescent="0.35">
      <c r="A143" s="8"/>
      <c r="B143" s="10"/>
      <c r="C143" s="144" t="s">
        <v>141</v>
      </c>
      <c r="D143" s="145"/>
      <c r="E143" s="145"/>
      <c r="F143" s="145"/>
      <c r="G143" s="145"/>
      <c r="H143" s="146"/>
      <c r="I143" s="50"/>
      <c r="J143" s="1"/>
      <c r="K143" s="1"/>
      <c r="L143" s="1"/>
      <c r="M143" s="1"/>
      <c r="N143" s="1"/>
      <c r="O143" s="1"/>
    </row>
    <row r="144" spans="1:15" ht="14.25" customHeight="1" x14ac:dyDescent="0.35">
      <c r="A144" s="8" t="s">
        <v>114</v>
      </c>
      <c r="B144" s="10">
        <v>136975</v>
      </c>
      <c r="C144" s="11">
        <v>83</v>
      </c>
      <c r="D144" s="12" t="s">
        <v>115</v>
      </c>
      <c r="E144" s="8" t="s">
        <v>18</v>
      </c>
      <c r="F144" s="9">
        <v>30</v>
      </c>
      <c r="G144" s="13">
        <f t="shared" ref="G144:G155" si="33">B144</f>
        <v>136975</v>
      </c>
      <c r="H144" s="13">
        <f t="shared" ref="H144:H155" si="34">G144*F144</f>
        <v>4109250</v>
      </c>
      <c r="I144" s="49"/>
      <c r="J144" s="1"/>
      <c r="K144" s="1"/>
      <c r="L144" s="1"/>
      <c r="M144" s="1"/>
      <c r="N144" s="1"/>
      <c r="O144" s="1"/>
    </row>
    <row r="145" spans="1:15" ht="14.25" customHeight="1" x14ac:dyDescent="0.35">
      <c r="A145" s="15" t="s">
        <v>20</v>
      </c>
      <c r="B145" s="16">
        <v>76320</v>
      </c>
      <c r="C145" s="11">
        <v>84</v>
      </c>
      <c r="D145" s="12" t="s">
        <v>132</v>
      </c>
      <c r="E145" s="8" t="s">
        <v>18</v>
      </c>
      <c r="F145" s="9">
        <v>20</v>
      </c>
      <c r="G145" s="13">
        <f t="shared" si="33"/>
        <v>76320</v>
      </c>
      <c r="H145" s="13">
        <f t="shared" si="34"/>
        <v>1526400</v>
      </c>
      <c r="I145" s="49"/>
      <c r="J145" s="1"/>
      <c r="K145" s="1"/>
      <c r="L145" s="1"/>
      <c r="M145" s="1"/>
      <c r="N145" s="1"/>
      <c r="O145" s="1"/>
    </row>
    <row r="146" spans="1:15" ht="14.25" customHeight="1" x14ac:dyDescent="0.35">
      <c r="A146" s="15" t="s">
        <v>20</v>
      </c>
      <c r="B146" s="16">
        <v>13776</v>
      </c>
      <c r="C146" s="11">
        <v>85</v>
      </c>
      <c r="D146" s="12" t="s">
        <v>106</v>
      </c>
      <c r="E146" s="8" t="s">
        <v>18</v>
      </c>
      <c r="F146" s="9">
        <v>60</v>
      </c>
      <c r="G146" s="13">
        <f t="shared" si="33"/>
        <v>13776</v>
      </c>
      <c r="H146" s="13">
        <f t="shared" si="34"/>
        <v>826560</v>
      </c>
      <c r="I146" s="49"/>
      <c r="J146" s="1"/>
      <c r="K146" s="1"/>
      <c r="L146" s="1"/>
      <c r="M146" s="1"/>
      <c r="N146" s="1"/>
      <c r="O146" s="1"/>
    </row>
    <row r="147" spans="1:15" ht="14.25" customHeight="1" x14ac:dyDescent="0.35">
      <c r="A147" s="8" t="s">
        <v>118</v>
      </c>
      <c r="B147" s="10">
        <v>85632</v>
      </c>
      <c r="C147" s="11">
        <v>86</v>
      </c>
      <c r="D147" s="12" t="s">
        <v>119</v>
      </c>
      <c r="E147" s="8" t="s">
        <v>108</v>
      </c>
      <c r="F147" s="9">
        <v>18</v>
      </c>
      <c r="G147" s="13">
        <f t="shared" si="33"/>
        <v>85632</v>
      </c>
      <c r="H147" s="13">
        <f t="shared" si="34"/>
        <v>1541376</v>
      </c>
      <c r="I147" s="49"/>
      <c r="J147" s="1"/>
      <c r="K147" s="1"/>
      <c r="L147" s="1"/>
      <c r="M147" s="1"/>
      <c r="N147" s="1"/>
      <c r="O147" s="1"/>
    </row>
    <row r="148" spans="1:15" ht="14.25" customHeight="1" x14ac:dyDescent="0.35">
      <c r="A148" s="15" t="s">
        <v>20</v>
      </c>
      <c r="B148" s="16">
        <v>136698</v>
      </c>
      <c r="C148" s="11">
        <v>87</v>
      </c>
      <c r="D148" s="12" t="s">
        <v>120</v>
      </c>
      <c r="E148" s="8" t="s">
        <v>108</v>
      </c>
      <c r="F148" s="9">
        <v>18</v>
      </c>
      <c r="G148" s="13">
        <f t="shared" si="33"/>
        <v>136698</v>
      </c>
      <c r="H148" s="13">
        <f t="shared" si="34"/>
        <v>2460564</v>
      </c>
      <c r="I148" s="49"/>
      <c r="J148" s="1"/>
      <c r="K148" s="1"/>
      <c r="L148" s="1"/>
      <c r="M148" s="1"/>
      <c r="N148" s="1"/>
      <c r="O148" s="1"/>
    </row>
    <row r="149" spans="1:15" ht="14.25" customHeight="1" x14ac:dyDescent="0.35">
      <c r="A149" s="8" t="s">
        <v>76</v>
      </c>
      <c r="B149" s="10">
        <f>(33251*13.12%+33251)+(37799*13.12%+37799)</f>
        <v>80371.759999999995</v>
      </c>
      <c r="C149" s="11">
        <v>88</v>
      </c>
      <c r="D149" s="12" t="s">
        <v>135</v>
      </c>
      <c r="E149" s="8" t="s">
        <v>108</v>
      </c>
      <c r="F149" s="9">
        <v>1</v>
      </c>
      <c r="G149" s="13">
        <f t="shared" si="33"/>
        <v>80371.759999999995</v>
      </c>
      <c r="H149" s="13">
        <f t="shared" si="34"/>
        <v>80371.759999999995</v>
      </c>
      <c r="I149" s="49"/>
      <c r="J149" s="1"/>
      <c r="K149" s="1"/>
      <c r="L149" s="1"/>
      <c r="M149" s="1"/>
      <c r="N149" s="1"/>
      <c r="O149" s="1"/>
    </row>
    <row r="150" spans="1:15" ht="14.25" customHeight="1" x14ac:dyDescent="0.35">
      <c r="A150" s="8" t="s">
        <v>66</v>
      </c>
      <c r="B150" s="10">
        <v>72845</v>
      </c>
      <c r="C150" s="11">
        <v>89</v>
      </c>
      <c r="D150" s="12" t="s">
        <v>122</v>
      </c>
      <c r="E150" s="8" t="s">
        <v>108</v>
      </c>
      <c r="F150" s="9">
        <v>4</v>
      </c>
      <c r="G150" s="13">
        <f t="shared" si="33"/>
        <v>72845</v>
      </c>
      <c r="H150" s="13">
        <f t="shared" si="34"/>
        <v>291380</v>
      </c>
      <c r="I150" s="49"/>
      <c r="J150" s="1"/>
      <c r="K150" s="1"/>
      <c r="L150" s="1"/>
      <c r="M150" s="1"/>
      <c r="N150" s="1"/>
      <c r="O150" s="1"/>
    </row>
    <row r="151" spans="1:15" ht="143.25" customHeight="1" x14ac:dyDescent="0.35">
      <c r="A151" s="15" t="s">
        <v>20</v>
      </c>
      <c r="B151" s="16">
        <v>565600</v>
      </c>
      <c r="C151" s="11">
        <v>90</v>
      </c>
      <c r="D151" s="12" t="s">
        <v>123</v>
      </c>
      <c r="E151" s="8" t="s">
        <v>108</v>
      </c>
      <c r="F151" s="9">
        <v>15</v>
      </c>
      <c r="G151" s="13">
        <f t="shared" si="33"/>
        <v>565600</v>
      </c>
      <c r="H151" s="13">
        <f t="shared" si="34"/>
        <v>8484000</v>
      </c>
      <c r="I151" s="49"/>
      <c r="J151" s="1"/>
      <c r="K151" s="1"/>
      <c r="L151" s="1"/>
      <c r="M151" s="1"/>
      <c r="N151" s="1"/>
      <c r="O151" s="1"/>
    </row>
    <row r="152" spans="1:15" ht="14.25" customHeight="1" x14ac:dyDescent="0.35">
      <c r="A152" s="15" t="s">
        <v>20</v>
      </c>
      <c r="B152" s="16">
        <v>135744</v>
      </c>
      <c r="C152" s="11">
        <v>91</v>
      </c>
      <c r="D152" s="12" t="s">
        <v>124</v>
      </c>
      <c r="E152" s="8" t="s">
        <v>108</v>
      </c>
      <c r="F152" s="9">
        <v>15</v>
      </c>
      <c r="G152" s="13">
        <f t="shared" si="33"/>
        <v>135744</v>
      </c>
      <c r="H152" s="13">
        <f t="shared" si="34"/>
        <v>2036160</v>
      </c>
      <c r="I152" s="49"/>
      <c r="J152" s="1"/>
      <c r="K152" s="1"/>
      <c r="L152" s="1"/>
      <c r="M152" s="1"/>
      <c r="N152" s="1"/>
      <c r="O152" s="1"/>
    </row>
    <row r="153" spans="1:15" ht="39" x14ac:dyDescent="0.35">
      <c r="A153" s="15" t="s">
        <v>20</v>
      </c>
      <c r="B153" s="16">
        <v>50904</v>
      </c>
      <c r="C153" s="11">
        <v>92</v>
      </c>
      <c r="D153" s="12" t="s">
        <v>125</v>
      </c>
      <c r="E153" s="8" t="s">
        <v>22</v>
      </c>
      <c r="F153" s="9">
        <v>50</v>
      </c>
      <c r="G153" s="13">
        <f t="shared" si="33"/>
        <v>50904</v>
      </c>
      <c r="H153" s="13">
        <f t="shared" si="34"/>
        <v>2545200</v>
      </c>
      <c r="I153" s="56" t="s">
        <v>252</v>
      </c>
      <c r="J153" s="1"/>
      <c r="K153" s="1"/>
      <c r="L153" s="1"/>
      <c r="M153" s="1"/>
      <c r="N153" s="1"/>
      <c r="O153" s="1"/>
    </row>
    <row r="154" spans="1:15" ht="14.25" customHeight="1" x14ac:dyDescent="0.35">
      <c r="A154" s="15" t="s">
        <v>20</v>
      </c>
      <c r="B154" s="16">
        <v>28813</v>
      </c>
      <c r="C154" s="11">
        <v>93</v>
      </c>
      <c r="D154" s="12" t="s">
        <v>126</v>
      </c>
      <c r="E154" s="8" t="s">
        <v>6</v>
      </c>
      <c r="F154" s="9">
        <v>15</v>
      </c>
      <c r="G154" s="13">
        <f t="shared" si="33"/>
        <v>28813</v>
      </c>
      <c r="H154" s="13">
        <f t="shared" si="34"/>
        <v>432195</v>
      </c>
      <c r="I154" s="49"/>
      <c r="J154" s="1"/>
      <c r="K154" s="1"/>
      <c r="L154" s="1"/>
      <c r="M154" s="1"/>
      <c r="N154" s="1"/>
      <c r="O154" s="1"/>
    </row>
    <row r="155" spans="1:15" ht="14.25" customHeight="1" x14ac:dyDescent="0.35">
      <c r="A155" s="15" t="s">
        <v>20</v>
      </c>
      <c r="B155" s="16">
        <v>712800</v>
      </c>
      <c r="C155" s="11">
        <v>94</v>
      </c>
      <c r="D155" s="12" t="s">
        <v>142</v>
      </c>
      <c r="E155" s="8" t="s">
        <v>108</v>
      </c>
      <c r="F155" s="9">
        <v>3</v>
      </c>
      <c r="G155" s="13">
        <f t="shared" si="33"/>
        <v>712800</v>
      </c>
      <c r="H155" s="13">
        <f t="shared" si="34"/>
        <v>2138400</v>
      </c>
      <c r="I155" s="49"/>
      <c r="J155" s="1"/>
      <c r="K155" s="1"/>
      <c r="L155" s="1"/>
      <c r="M155" s="1"/>
      <c r="N155" s="1"/>
      <c r="O155" s="1"/>
    </row>
    <row r="156" spans="1:15" ht="14.25" customHeight="1" x14ac:dyDescent="0.35">
      <c r="A156" s="8"/>
      <c r="B156" s="10"/>
      <c r="C156" s="24"/>
      <c r="D156" s="25"/>
      <c r="E156" s="26"/>
      <c r="F156" s="27"/>
      <c r="G156" s="28"/>
      <c r="H156" s="28">
        <f>SUM(H144:H155)</f>
        <v>26471856.759999998</v>
      </c>
      <c r="I156" s="54"/>
      <c r="J156" s="1"/>
      <c r="K156" s="1"/>
      <c r="L156" s="1"/>
      <c r="M156" s="1"/>
      <c r="N156" s="1"/>
      <c r="O156" s="1"/>
    </row>
    <row r="157" spans="1:15" ht="14.25" customHeight="1" x14ac:dyDescent="0.35">
      <c r="A157" s="8"/>
      <c r="B157" s="10"/>
      <c r="C157" s="144" t="s">
        <v>143</v>
      </c>
      <c r="D157" s="145"/>
      <c r="E157" s="145"/>
      <c r="F157" s="145"/>
      <c r="G157" s="145"/>
      <c r="H157" s="146"/>
      <c r="I157" s="50"/>
      <c r="J157" s="1"/>
      <c r="K157" s="1"/>
      <c r="L157" s="1"/>
      <c r="M157" s="1"/>
      <c r="N157" s="1"/>
      <c r="O157" s="1"/>
    </row>
    <row r="158" spans="1:15" ht="14.25" customHeight="1" x14ac:dyDescent="0.35">
      <c r="A158" s="15" t="s">
        <v>20</v>
      </c>
      <c r="B158" s="16">
        <v>395920</v>
      </c>
      <c r="C158" s="11">
        <v>95</v>
      </c>
      <c r="D158" s="12" t="s">
        <v>144</v>
      </c>
      <c r="E158" s="8" t="s">
        <v>18</v>
      </c>
      <c r="F158" s="9">
        <v>20</v>
      </c>
      <c r="G158" s="13">
        <f t="shared" ref="G158:G170" si="35">B158</f>
        <v>395920</v>
      </c>
      <c r="H158" s="13">
        <f t="shared" ref="H158:H170" si="36">G158*F158</f>
        <v>7918400</v>
      </c>
      <c r="I158" s="49"/>
      <c r="J158" s="1"/>
      <c r="K158" s="1"/>
      <c r="L158" s="1"/>
      <c r="M158" s="1"/>
      <c r="N158" s="1"/>
      <c r="O158" s="1"/>
    </row>
    <row r="159" spans="1:15" ht="14.25" customHeight="1" x14ac:dyDescent="0.35">
      <c r="A159" s="15" t="s">
        <v>20</v>
      </c>
      <c r="B159" s="16">
        <v>13776</v>
      </c>
      <c r="C159" s="11">
        <v>96</v>
      </c>
      <c r="D159" s="12" t="s">
        <v>106</v>
      </c>
      <c r="E159" s="8" t="s">
        <v>18</v>
      </c>
      <c r="F159" s="9">
        <v>70</v>
      </c>
      <c r="G159" s="13">
        <f t="shared" si="35"/>
        <v>13776</v>
      </c>
      <c r="H159" s="13">
        <f t="shared" si="36"/>
        <v>964320</v>
      </c>
      <c r="I159" s="49"/>
      <c r="J159" s="1"/>
      <c r="K159" s="1"/>
      <c r="L159" s="1"/>
      <c r="M159" s="1"/>
      <c r="N159" s="1"/>
      <c r="O159" s="1"/>
    </row>
    <row r="160" spans="1:15" ht="14.25" customHeight="1" x14ac:dyDescent="0.35">
      <c r="A160" s="15" t="s">
        <v>20</v>
      </c>
      <c r="B160" s="16">
        <v>339360</v>
      </c>
      <c r="C160" s="11">
        <v>97</v>
      </c>
      <c r="D160" s="12" t="s">
        <v>145</v>
      </c>
      <c r="E160" s="8" t="s">
        <v>108</v>
      </c>
      <c r="F160" s="9">
        <v>1</v>
      </c>
      <c r="G160" s="13">
        <f t="shared" si="35"/>
        <v>339360</v>
      </c>
      <c r="H160" s="13">
        <f t="shared" si="36"/>
        <v>339360</v>
      </c>
      <c r="I160" s="49"/>
      <c r="J160" s="1"/>
      <c r="K160" s="1"/>
      <c r="L160" s="1"/>
      <c r="M160" s="1"/>
      <c r="N160" s="1"/>
      <c r="O160" s="1"/>
    </row>
    <row r="161" spans="1:15" ht="14.25" customHeight="1" x14ac:dyDescent="0.35">
      <c r="A161" s="8" t="s">
        <v>100</v>
      </c>
      <c r="B161" s="10">
        <v>67017</v>
      </c>
      <c r="C161" s="11">
        <v>98</v>
      </c>
      <c r="D161" s="12" t="s">
        <v>132</v>
      </c>
      <c r="E161" s="8" t="s">
        <v>18</v>
      </c>
      <c r="F161" s="9">
        <v>15</v>
      </c>
      <c r="G161" s="13">
        <f t="shared" si="35"/>
        <v>67017</v>
      </c>
      <c r="H161" s="13">
        <f t="shared" si="36"/>
        <v>1005255</v>
      </c>
      <c r="I161" s="49"/>
      <c r="J161" s="1"/>
      <c r="K161" s="1"/>
      <c r="L161" s="1"/>
      <c r="M161" s="1"/>
      <c r="N161" s="1"/>
      <c r="O161" s="1"/>
    </row>
    <row r="162" spans="1:15" ht="14.25" customHeight="1" x14ac:dyDescent="0.35">
      <c r="A162" s="15" t="s">
        <v>20</v>
      </c>
      <c r="B162" s="16">
        <v>13776</v>
      </c>
      <c r="C162" s="11">
        <v>99</v>
      </c>
      <c r="D162" s="12" t="s">
        <v>106</v>
      </c>
      <c r="E162" s="8" t="s">
        <v>18</v>
      </c>
      <c r="F162" s="9">
        <v>70</v>
      </c>
      <c r="G162" s="13">
        <f t="shared" si="35"/>
        <v>13776</v>
      </c>
      <c r="H162" s="13">
        <f t="shared" si="36"/>
        <v>964320</v>
      </c>
      <c r="I162" s="49"/>
      <c r="J162" s="1"/>
      <c r="K162" s="1"/>
      <c r="L162" s="1"/>
      <c r="M162" s="1"/>
      <c r="N162" s="1"/>
      <c r="O162" s="1"/>
    </row>
    <row r="163" spans="1:15" ht="14.25" customHeight="1" x14ac:dyDescent="0.35">
      <c r="A163" s="8" t="s">
        <v>118</v>
      </c>
      <c r="B163" s="10">
        <v>85632</v>
      </c>
      <c r="C163" s="11">
        <v>100</v>
      </c>
      <c r="D163" s="12" t="s">
        <v>119</v>
      </c>
      <c r="E163" s="8" t="s">
        <v>108</v>
      </c>
      <c r="F163" s="9">
        <v>4</v>
      </c>
      <c r="G163" s="13">
        <f t="shared" si="35"/>
        <v>85632</v>
      </c>
      <c r="H163" s="13">
        <f t="shared" si="36"/>
        <v>342528</v>
      </c>
      <c r="I163" s="49"/>
      <c r="J163" s="1"/>
      <c r="K163" s="1"/>
      <c r="L163" s="1"/>
      <c r="M163" s="1"/>
      <c r="N163" s="1"/>
      <c r="O163" s="1"/>
    </row>
    <row r="164" spans="1:15" ht="14.25" customHeight="1" x14ac:dyDescent="0.35">
      <c r="A164" s="15" t="s">
        <v>20</v>
      </c>
      <c r="B164" s="16">
        <v>136698</v>
      </c>
      <c r="C164" s="11">
        <v>101</v>
      </c>
      <c r="D164" s="12" t="s">
        <v>120</v>
      </c>
      <c r="E164" s="8" t="s">
        <v>108</v>
      </c>
      <c r="F164" s="9">
        <v>4</v>
      </c>
      <c r="G164" s="13">
        <f t="shared" si="35"/>
        <v>136698</v>
      </c>
      <c r="H164" s="13">
        <f t="shared" si="36"/>
        <v>546792</v>
      </c>
      <c r="I164" s="49"/>
      <c r="J164" s="1"/>
      <c r="K164" s="1"/>
      <c r="L164" s="1"/>
      <c r="M164" s="1"/>
      <c r="N164" s="1"/>
      <c r="O164" s="1"/>
    </row>
    <row r="165" spans="1:15" ht="14.25" customHeight="1" x14ac:dyDescent="0.35">
      <c r="A165" s="8" t="s">
        <v>76</v>
      </c>
      <c r="B165" s="10">
        <f>(33251*13.12%+33251)+(37799*13.12%+37799)</f>
        <v>80371.759999999995</v>
      </c>
      <c r="C165" s="11">
        <v>102</v>
      </c>
      <c r="D165" s="12" t="s">
        <v>135</v>
      </c>
      <c r="E165" s="8" t="s">
        <v>108</v>
      </c>
      <c r="F165" s="9">
        <v>1</v>
      </c>
      <c r="G165" s="13">
        <f t="shared" si="35"/>
        <v>80371.759999999995</v>
      </c>
      <c r="H165" s="13">
        <f t="shared" si="36"/>
        <v>80371.759999999995</v>
      </c>
      <c r="I165" s="49"/>
      <c r="J165" s="1"/>
      <c r="K165" s="1"/>
      <c r="L165" s="1"/>
      <c r="M165" s="1"/>
      <c r="N165" s="1"/>
      <c r="O165" s="1"/>
    </row>
    <row r="166" spans="1:15" ht="14.25" customHeight="1" x14ac:dyDescent="0.35">
      <c r="A166" s="8" t="s">
        <v>66</v>
      </c>
      <c r="B166" s="10">
        <v>72845</v>
      </c>
      <c r="C166" s="11">
        <v>103</v>
      </c>
      <c r="D166" s="12" t="s">
        <v>122</v>
      </c>
      <c r="E166" s="8" t="s">
        <v>108</v>
      </c>
      <c r="F166" s="9">
        <v>10</v>
      </c>
      <c r="G166" s="13">
        <f t="shared" si="35"/>
        <v>72845</v>
      </c>
      <c r="H166" s="13">
        <f t="shared" si="36"/>
        <v>728450</v>
      </c>
      <c r="I166" s="49"/>
      <c r="J166" s="1"/>
      <c r="K166" s="1"/>
      <c r="L166" s="1"/>
      <c r="M166" s="1"/>
      <c r="N166" s="1"/>
      <c r="O166" s="1"/>
    </row>
    <row r="167" spans="1:15" ht="135" customHeight="1" x14ac:dyDescent="0.35">
      <c r="A167" s="15" t="s">
        <v>20</v>
      </c>
      <c r="B167" s="16">
        <v>565600</v>
      </c>
      <c r="C167" s="11">
        <v>104</v>
      </c>
      <c r="D167" s="12" t="s">
        <v>123</v>
      </c>
      <c r="E167" s="8" t="s">
        <v>108</v>
      </c>
      <c r="F167" s="9">
        <v>10</v>
      </c>
      <c r="G167" s="13">
        <f t="shared" si="35"/>
        <v>565600</v>
      </c>
      <c r="H167" s="13">
        <f t="shared" si="36"/>
        <v>5656000</v>
      </c>
      <c r="I167" s="49"/>
      <c r="J167" s="1"/>
      <c r="K167" s="1"/>
      <c r="L167" s="1"/>
      <c r="M167" s="1"/>
      <c r="N167" s="1"/>
      <c r="O167" s="1"/>
    </row>
    <row r="168" spans="1:15" ht="14.25" customHeight="1" x14ac:dyDescent="0.35">
      <c r="A168" s="15" t="s">
        <v>20</v>
      </c>
      <c r="B168" s="16">
        <v>135744</v>
      </c>
      <c r="C168" s="11">
        <v>105</v>
      </c>
      <c r="D168" s="12" t="s">
        <v>124</v>
      </c>
      <c r="E168" s="8" t="s">
        <v>108</v>
      </c>
      <c r="F168" s="9">
        <v>10</v>
      </c>
      <c r="G168" s="13">
        <f t="shared" si="35"/>
        <v>135744</v>
      </c>
      <c r="H168" s="13">
        <f t="shared" si="36"/>
        <v>1357440</v>
      </c>
      <c r="I168" s="49"/>
      <c r="J168" s="1"/>
      <c r="K168" s="1"/>
      <c r="L168" s="1"/>
      <c r="M168" s="1"/>
      <c r="N168" s="1"/>
      <c r="O168" s="1"/>
    </row>
    <row r="169" spans="1:15" ht="39" x14ac:dyDescent="0.35">
      <c r="A169" s="15" t="s">
        <v>20</v>
      </c>
      <c r="B169" s="16">
        <v>50904</v>
      </c>
      <c r="C169" s="11">
        <v>106</v>
      </c>
      <c r="D169" s="12" t="s">
        <v>125</v>
      </c>
      <c r="E169" s="8" t="s">
        <v>22</v>
      </c>
      <c r="F169" s="9">
        <v>50</v>
      </c>
      <c r="G169" s="13">
        <f t="shared" si="35"/>
        <v>50904</v>
      </c>
      <c r="H169" s="13">
        <f t="shared" si="36"/>
        <v>2545200</v>
      </c>
      <c r="I169" s="56" t="s">
        <v>252</v>
      </c>
      <c r="J169" s="1"/>
      <c r="K169" s="1"/>
      <c r="L169" s="1"/>
      <c r="M169" s="1"/>
      <c r="N169" s="1"/>
      <c r="O169" s="1"/>
    </row>
    <row r="170" spans="1:15" ht="14.25" customHeight="1" x14ac:dyDescent="0.35">
      <c r="A170" s="15" t="s">
        <v>20</v>
      </c>
      <c r="B170" s="16">
        <v>28813</v>
      </c>
      <c r="C170" s="11">
        <v>107</v>
      </c>
      <c r="D170" s="12" t="s">
        <v>126</v>
      </c>
      <c r="E170" s="8" t="s">
        <v>6</v>
      </c>
      <c r="F170" s="9">
        <v>10</v>
      </c>
      <c r="G170" s="13">
        <f t="shared" si="35"/>
        <v>28813</v>
      </c>
      <c r="H170" s="13">
        <f t="shared" si="36"/>
        <v>288130</v>
      </c>
      <c r="I170" s="49"/>
      <c r="J170" s="1"/>
      <c r="K170" s="1"/>
      <c r="L170" s="1"/>
      <c r="M170" s="1"/>
      <c r="N170" s="1"/>
      <c r="O170" s="1"/>
    </row>
    <row r="171" spans="1:15" ht="14.25" customHeight="1" x14ac:dyDescent="0.35">
      <c r="A171" s="8"/>
      <c r="B171" s="10"/>
      <c r="C171" s="24"/>
      <c r="D171" s="25"/>
      <c r="E171" s="26"/>
      <c r="F171" s="27"/>
      <c r="G171" s="28"/>
      <c r="H171" s="28">
        <f>SUM(H158:H170)</f>
        <v>22736566.759999998</v>
      </c>
      <c r="I171" s="54"/>
      <c r="J171" s="1"/>
      <c r="K171" s="1"/>
      <c r="L171" s="1"/>
      <c r="M171" s="1"/>
      <c r="N171" s="1"/>
      <c r="O171" s="1"/>
    </row>
    <row r="172" spans="1:15" ht="14.25" customHeight="1" x14ac:dyDescent="0.35">
      <c r="A172" s="8"/>
      <c r="B172" s="10"/>
      <c r="C172" s="144" t="s">
        <v>146</v>
      </c>
      <c r="D172" s="145"/>
      <c r="E172" s="145"/>
      <c r="F172" s="145"/>
      <c r="G172" s="145"/>
      <c r="H172" s="146"/>
      <c r="I172" s="50"/>
      <c r="J172" s="1"/>
      <c r="K172" s="1"/>
      <c r="L172" s="1"/>
      <c r="M172" s="1"/>
      <c r="N172" s="1"/>
      <c r="O172" s="1"/>
    </row>
    <row r="173" spans="1:15" ht="14.25" customHeight="1" x14ac:dyDescent="0.35">
      <c r="A173" s="15" t="s">
        <v>20</v>
      </c>
      <c r="B173" s="16">
        <v>13776</v>
      </c>
      <c r="C173" s="11">
        <v>108</v>
      </c>
      <c r="D173" s="12" t="s">
        <v>106</v>
      </c>
      <c r="E173" s="8" t="s">
        <v>18</v>
      </c>
      <c r="F173" s="9">
        <v>4000</v>
      </c>
      <c r="G173" s="13">
        <f t="shared" ref="G173:G177" si="37">B173</f>
        <v>13776</v>
      </c>
      <c r="H173" s="13">
        <f t="shared" ref="H173:H177" si="38">G173*F173</f>
        <v>55104000</v>
      </c>
      <c r="I173" s="49"/>
      <c r="J173" s="1"/>
      <c r="K173" s="1"/>
      <c r="L173" s="1"/>
      <c r="M173" s="1"/>
      <c r="N173" s="1"/>
      <c r="O173" s="1"/>
    </row>
    <row r="174" spans="1:15" ht="14.25" customHeight="1" x14ac:dyDescent="0.35">
      <c r="A174" s="15" t="s">
        <v>20</v>
      </c>
      <c r="B174" s="16">
        <v>15965</v>
      </c>
      <c r="C174" s="11">
        <v>109</v>
      </c>
      <c r="D174" s="12" t="s">
        <v>147</v>
      </c>
      <c r="E174" s="8" t="s">
        <v>18</v>
      </c>
      <c r="F174" s="9">
        <v>2000</v>
      </c>
      <c r="G174" s="13">
        <f t="shared" si="37"/>
        <v>15965</v>
      </c>
      <c r="H174" s="13">
        <f t="shared" si="38"/>
        <v>31930000</v>
      </c>
      <c r="I174" s="49"/>
      <c r="J174" s="1"/>
      <c r="K174" s="1"/>
      <c r="L174" s="1"/>
      <c r="M174" s="1"/>
      <c r="N174" s="1"/>
      <c r="O174" s="1"/>
    </row>
    <row r="175" spans="1:15" ht="14.25" customHeight="1" x14ac:dyDescent="0.35">
      <c r="A175" s="8" t="s">
        <v>148</v>
      </c>
      <c r="B175" s="29">
        <v>19336</v>
      </c>
      <c r="C175" s="11">
        <v>110</v>
      </c>
      <c r="D175" s="12" t="s">
        <v>149</v>
      </c>
      <c r="E175" s="8" t="s">
        <v>18</v>
      </c>
      <c r="F175" s="9">
        <v>200</v>
      </c>
      <c r="G175" s="13">
        <f t="shared" si="37"/>
        <v>19336</v>
      </c>
      <c r="H175" s="13">
        <f t="shared" si="38"/>
        <v>3867200</v>
      </c>
      <c r="I175" s="49"/>
      <c r="J175" s="1"/>
      <c r="K175" s="1"/>
      <c r="L175" s="1"/>
      <c r="M175" s="1"/>
      <c r="N175" s="1"/>
      <c r="O175" s="1"/>
    </row>
    <row r="176" spans="1:15" ht="14.25" customHeight="1" x14ac:dyDescent="0.35">
      <c r="A176" s="8" t="s">
        <v>61</v>
      </c>
      <c r="B176" s="29">
        <v>3780</v>
      </c>
      <c r="C176" s="11">
        <v>111</v>
      </c>
      <c r="D176" s="12" t="s">
        <v>149</v>
      </c>
      <c r="E176" s="8" t="s">
        <v>22</v>
      </c>
      <c r="F176" s="9">
        <v>1500</v>
      </c>
      <c r="G176" s="13">
        <f t="shared" si="37"/>
        <v>3780</v>
      </c>
      <c r="H176" s="13">
        <f t="shared" si="38"/>
        <v>5670000</v>
      </c>
      <c r="I176" s="49"/>
      <c r="J176" s="1"/>
      <c r="K176" s="1"/>
      <c r="L176" s="1"/>
      <c r="M176" s="1"/>
      <c r="N176" s="1"/>
      <c r="O176" s="1"/>
    </row>
    <row r="177" spans="1:15" ht="14.25" customHeight="1" x14ac:dyDescent="0.35">
      <c r="A177" s="15" t="s">
        <v>20</v>
      </c>
      <c r="B177" s="16">
        <v>12583</v>
      </c>
      <c r="C177" s="11">
        <v>112</v>
      </c>
      <c r="D177" s="12" t="s">
        <v>150</v>
      </c>
      <c r="E177" s="8" t="s">
        <v>18</v>
      </c>
      <c r="F177" s="9">
        <v>400</v>
      </c>
      <c r="G177" s="13">
        <f t="shared" si="37"/>
        <v>12583</v>
      </c>
      <c r="H177" s="13">
        <f t="shared" si="38"/>
        <v>5033200</v>
      </c>
      <c r="I177" s="49"/>
      <c r="J177" s="1"/>
      <c r="K177" s="1"/>
      <c r="L177" s="1"/>
      <c r="M177" s="1"/>
      <c r="N177" s="1"/>
      <c r="O177" s="1"/>
    </row>
    <row r="178" spans="1:15" ht="14.25" customHeight="1" x14ac:dyDescent="0.35">
      <c r="A178" s="8"/>
      <c r="B178" s="10"/>
      <c r="C178" s="24"/>
      <c r="D178" s="25"/>
      <c r="E178" s="26"/>
      <c r="F178" s="27"/>
      <c r="G178" s="28"/>
      <c r="H178" s="28">
        <f>SUM(H173:H177)</f>
        <v>101604400</v>
      </c>
      <c r="I178" s="54"/>
      <c r="J178" s="1"/>
      <c r="K178" s="1"/>
      <c r="L178" s="1"/>
      <c r="M178" s="1"/>
      <c r="N178" s="1"/>
      <c r="O178" s="1"/>
    </row>
    <row r="179" spans="1:15" ht="14.25" customHeight="1" x14ac:dyDescent="0.35">
      <c r="A179" s="8"/>
      <c r="B179" s="10"/>
      <c r="C179" s="144" t="s">
        <v>151</v>
      </c>
      <c r="D179" s="145"/>
      <c r="E179" s="145"/>
      <c r="F179" s="145"/>
      <c r="G179" s="145"/>
      <c r="H179" s="146"/>
      <c r="I179" s="50"/>
      <c r="J179" s="1"/>
      <c r="K179" s="1"/>
      <c r="L179" s="1"/>
      <c r="M179" s="1"/>
      <c r="N179" s="1"/>
      <c r="O179" s="1"/>
    </row>
    <row r="180" spans="1:15" ht="14.25" customHeight="1" x14ac:dyDescent="0.35">
      <c r="A180" s="15" t="s">
        <v>20</v>
      </c>
      <c r="B180" s="16">
        <v>143746.86670399999</v>
      </c>
      <c r="C180" s="11">
        <v>113</v>
      </c>
      <c r="D180" s="12" t="s">
        <v>152</v>
      </c>
      <c r="E180" s="8" t="s">
        <v>153</v>
      </c>
      <c r="F180" s="9">
        <v>120</v>
      </c>
      <c r="G180" s="13">
        <f t="shared" ref="G180:G186" si="39">B180</f>
        <v>143746.86670399999</v>
      </c>
      <c r="H180" s="13">
        <f t="shared" ref="H180:H186" si="40">G180*F180</f>
        <v>17249624.004479997</v>
      </c>
      <c r="I180" s="49"/>
      <c r="J180" s="1"/>
      <c r="K180" s="1"/>
      <c r="L180" s="1"/>
      <c r="M180" s="1"/>
      <c r="N180" s="1"/>
      <c r="O180" s="1"/>
    </row>
    <row r="181" spans="1:15" ht="14.25" customHeight="1" x14ac:dyDescent="0.35">
      <c r="A181" s="15" t="s">
        <v>20</v>
      </c>
      <c r="B181" s="16">
        <v>20305.413296000002</v>
      </c>
      <c r="C181" s="11">
        <v>114</v>
      </c>
      <c r="D181" s="12" t="s">
        <v>154</v>
      </c>
      <c r="E181" s="8" t="s">
        <v>22</v>
      </c>
      <c r="F181" s="9">
        <v>500</v>
      </c>
      <c r="G181" s="13">
        <f t="shared" si="39"/>
        <v>20305.413296000002</v>
      </c>
      <c r="H181" s="13">
        <f t="shared" si="40"/>
        <v>10152706.648000002</v>
      </c>
      <c r="I181" s="49"/>
      <c r="J181" s="1"/>
      <c r="K181" s="1"/>
      <c r="L181" s="1"/>
      <c r="M181" s="1"/>
      <c r="N181" s="1"/>
      <c r="O181" s="1"/>
    </row>
    <row r="182" spans="1:15" ht="13.15" customHeight="1" x14ac:dyDescent="0.35">
      <c r="A182" s="15" t="s">
        <v>20</v>
      </c>
      <c r="B182" s="16">
        <v>164324.89919999999</v>
      </c>
      <c r="C182" s="11">
        <v>115</v>
      </c>
      <c r="D182" s="12" t="s">
        <v>155</v>
      </c>
      <c r="E182" s="8" t="s">
        <v>22</v>
      </c>
      <c r="F182" s="9">
        <v>50</v>
      </c>
      <c r="G182" s="13">
        <f t="shared" si="39"/>
        <v>164324.89919999999</v>
      </c>
      <c r="H182" s="13">
        <f t="shared" si="40"/>
        <v>8216244.959999999</v>
      </c>
      <c r="I182" s="49"/>
      <c r="J182" s="1"/>
      <c r="K182" s="1"/>
      <c r="L182" s="1"/>
      <c r="M182" s="1"/>
      <c r="N182" s="1"/>
      <c r="O182" s="1"/>
    </row>
    <row r="183" spans="1:15" ht="43.5" x14ac:dyDescent="0.35">
      <c r="A183" s="15" t="s">
        <v>20</v>
      </c>
      <c r="B183" s="16">
        <v>311684.06079999998</v>
      </c>
      <c r="C183" s="11">
        <v>116</v>
      </c>
      <c r="D183" s="12" t="s">
        <v>156</v>
      </c>
      <c r="E183" s="8" t="s">
        <v>22</v>
      </c>
      <c r="F183" s="9">
        <v>10</v>
      </c>
      <c r="G183" s="13">
        <f t="shared" si="39"/>
        <v>311684.06079999998</v>
      </c>
      <c r="H183" s="13">
        <f t="shared" si="40"/>
        <v>3116840.608</v>
      </c>
      <c r="I183" s="49"/>
      <c r="J183" s="1"/>
      <c r="K183" s="1"/>
      <c r="L183" s="1"/>
      <c r="M183" s="1"/>
      <c r="N183" s="1"/>
      <c r="O183" s="1"/>
    </row>
    <row r="184" spans="1:15" ht="43.5" x14ac:dyDescent="0.35">
      <c r="A184" s="15" t="s">
        <v>20</v>
      </c>
      <c r="B184" s="16">
        <v>59308.442704000001</v>
      </c>
      <c r="C184" s="11">
        <v>117</v>
      </c>
      <c r="D184" s="12" t="s">
        <v>157</v>
      </c>
      <c r="E184" s="8" t="s">
        <v>18</v>
      </c>
      <c r="F184" s="9">
        <v>50</v>
      </c>
      <c r="G184" s="13">
        <f t="shared" si="39"/>
        <v>59308.442704000001</v>
      </c>
      <c r="H184" s="13">
        <f t="shared" si="40"/>
        <v>2965422.1351999999</v>
      </c>
      <c r="I184" s="49"/>
      <c r="J184" s="1"/>
      <c r="K184" s="1"/>
      <c r="L184" s="1"/>
      <c r="M184" s="1"/>
      <c r="N184" s="1"/>
      <c r="O184" s="1"/>
    </row>
    <row r="185" spans="1:15" ht="43.5" x14ac:dyDescent="0.35">
      <c r="A185" s="30" t="s">
        <v>158</v>
      </c>
      <c r="B185" s="29">
        <f>403621+223825</f>
        <v>627446</v>
      </c>
      <c r="C185" s="11">
        <v>118</v>
      </c>
      <c r="D185" s="12" t="s">
        <v>159</v>
      </c>
      <c r="E185" s="8" t="s">
        <v>15</v>
      </c>
      <c r="F185" s="9">
        <v>1</v>
      </c>
      <c r="G185" s="13">
        <f t="shared" si="39"/>
        <v>627446</v>
      </c>
      <c r="H185" s="13">
        <f t="shared" si="40"/>
        <v>627446</v>
      </c>
      <c r="I185" s="49"/>
      <c r="J185" s="1"/>
      <c r="K185" s="1"/>
      <c r="L185" s="1"/>
      <c r="M185" s="1"/>
      <c r="N185" s="1"/>
      <c r="O185" s="1"/>
    </row>
    <row r="186" spans="1:15" ht="43.5" x14ac:dyDescent="0.35">
      <c r="A186" s="15" t="s">
        <v>20</v>
      </c>
      <c r="B186" s="16">
        <v>76770</v>
      </c>
      <c r="C186" s="11">
        <v>119</v>
      </c>
      <c r="D186" s="12" t="s">
        <v>160</v>
      </c>
      <c r="E186" s="8" t="s">
        <v>18</v>
      </c>
      <c r="F186" s="9">
        <v>80</v>
      </c>
      <c r="G186" s="13">
        <f t="shared" si="39"/>
        <v>76770</v>
      </c>
      <c r="H186" s="13">
        <f t="shared" si="40"/>
        <v>6141600</v>
      </c>
      <c r="I186" s="49"/>
      <c r="J186" s="1"/>
      <c r="K186" s="1"/>
      <c r="L186" s="1"/>
      <c r="M186" s="1"/>
      <c r="N186" s="1"/>
      <c r="O186" s="1"/>
    </row>
    <row r="187" spans="1:15" ht="14.25" customHeight="1" x14ac:dyDescent="0.35">
      <c r="A187" s="8"/>
      <c r="B187" s="10"/>
      <c r="C187" s="24"/>
      <c r="D187" s="25"/>
      <c r="E187" s="26"/>
      <c r="F187" s="27"/>
      <c r="G187" s="28"/>
      <c r="H187" s="28">
        <f>SUM(H180:H186)</f>
        <v>48469884.355680004</v>
      </c>
      <c r="I187" s="54"/>
      <c r="J187" s="1"/>
      <c r="K187" s="1"/>
      <c r="L187" s="1"/>
      <c r="M187" s="1"/>
      <c r="N187" s="1"/>
      <c r="O187" s="1"/>
    </row>
    <row r="188" spans="1:15" ht="14.25" customHeight="1" x14ac:dyDescent="0.35">
      <c r="A188" s="8"/>
      <c r="B188" s="10"/>
      <c r="C188" s="144" t="s">
        <v>161</v>
      </c>
      <c r="D188" s="145"/>
      <c r="E188" s="145"/>
      <c r="F188" s="145"/>
      <c r="G188" s="145"/>
      <c r="H188" s="146"/>
      <c r="I188" s="50"/>
      <c r="J188" s="1"/>
      <c r="K188" s="1"/>
      <c r="L188" s="1"/>
      <c r="M188" s="1"/>
      <c r="N188" s="1"/>
      <c r="O188" s="1"/>
    </row>
    <row r="189" spans="1:15" ht="14.25" customHeight="1" x14ac:dyDescent="0.35">
      <c r="A189" s="15" t="s">
        <v>20</v>
      </c>
      <c r="B189" s="16">
        <v>11767</v>
      </c>
      <c r="C189" s="11">
        <v>120</v>
      </c>
      <c r="D189" s="12" t="s">
        <v>162</v>
      </c>
      <c r="E189" s="8" t="s">
        <v>18</v>
      </c>
      <c r="F189" s="9">
        <v>800</v>
      </c>
      <c r="G189" s="13">
        <f t="shared" ref="G189:G192" si="41">B189</f>
        <v>11767</v>
      </c>
      <c r="H189" s="13">
        <f t="shared" ref="H189:H192" si="42">G189*F189</f>
        <v>9413600</v>
      </c>
      <c r="I189" s="49"/>
      <c r="J189" s="1"/>
      <c r="K189" s="1"/>
      <c r="L189" s="1"/>
      <c r="M189" s="1"/>
      <c r="N189" s="1"/>
      <c r="O189" s="1"/>
    </row>
    <row r="190" spans="1:15" ht="14.25" customHeight="1" x14ac:dyDescent="0.35">
      <c r="A190" s="8" t="s">
        <v>148</v>
      </c>
      <c r="B190" s="29">
        <v>19336</v>
      </c>
      <c r="C190" s="11">
        <v>121</v>
      </c>
      <c r="D190" s="12" t="s">
        <v>149</v>
      </c>
      <c r="E190" s="8" t="s">
        <v>18</v>
      </c>
      <c r="F190" s="9">
        <v>40</v>
      </c>
      <c r="G190" s="13">
        <f t="shared" si="41"/>
        <v>19336</v>
      </c>
      <c r="H190" s="13">
        <f t="shared" si="42"/>
        <v>773440</v>
      </c>
      <c r="I190" s="49"/>
      <c r="J190" s="1"/>
      <c r="K190" s="1"/>
      <c r="L190" s="1"/>
      <c r="M190" s="1"/>
      <c r="N190" s="1"/>
      <c r="O190" s="1"/>
    </row>
    <row r="191" spans="1:15" ht="14.25" customHeight="1" x14ac:dyDescent="0.35">
      <c r="A191" s="8" t="s">
        <v>61</v>
      </c>
      <c r="B191" s="29">
        <v>3780</v>
      </c>
      <c r="C191" s="11">
        <v>122</v>
      </c>
      <c r="D191" s="12" t="s">
        <v>149</v>
      </c>
      <c r="E191" s="8" t="s">
        <v>22</v>
      </c>
      <c r="F191" s="9">
        <v>80</v>
      </c>
      <c r="G191" s="13">
        <f t="shared" si="41"/>
        <v>3780</v>
      </c>
      <c r="H191" s="13">
        <f t="shared" si="42"/>
        <v>302400</v>
      </c>
      <c r="I191" s="49"/>
      <c r="J191" s="1"/>
      <c r="K191" s="1"/>
      <c r="L191" s="1"/>
      <c r="M191" s="1"/>
      <c r="N191" s="1"/>
      <c r="O191" s="1"/>
    </row>
    <row r="192" spans="1:15" ht="14.25" customHeight="1" x14ac:dyDescent="0.35">
      <c r="A192" s="15" t="s">
        <v>20</v>
      </c>
      <c r="B192" s="16">
        <v>13766</v>
      </c>
      <c r="C192" s="11">
        <v>123</v>
      </c>
      <c r="D192" s="12" t="s">
        <v>163</v>
      </c>
      <c r="E192" s="8" t="s">
        <v>22</v>
      </c>
      <c r="F192" s="9">
        <v>900</v>
      </c>
      <c r="G192" s="13">
        <f t="shared" si="41"/>
        <v>13766</v>
      </c>
      <c r="H192" s="13">
        <f t="shared" si="42"/>
        <v>12389400</v>
      </c>
      <c r="I192" s="49"/>
      <c r="J192" s="1"/>
      <c r="K192" s="1"/>
      <c r="L192" s="1"/>
      <c r="M192" s="1"/>
      <c r="N192" s="1"/>
      <c r="O192" s="1"/>
    </row>
    <row r="193" spans="1:15" ht="14.25" customHeight="1" x14ac:dyDescent="0.35">
      <c r="A193" s="8"/>
      <c r="B193" s="10"/>
      <c r="C193" s="24"/>
      <c r="D193" s="25"/>
      <c r="E193" s="26"/>
      <c r="F193" s="27"/>
      <c r="G193" s="28"/>
      <c r="H193" s="28">
        <f>SUM(H189:H192)</f>
        <v>22878840</v>
      </c>
      <c r="I193" s="54"/>
      <c r="J193" s="1"/>
      <c r="K193" s="1"/>
      <c r="L193" s="1"/>
      <c r="M193" s="1"/>
      <c r="N193" s="1"/>
      <c r="O193" s="1"/>
    </row>
    <row r="194" spans="1:15" ht="14.25" customHeight="1" x14ac:dyDescent="0.35">
      <c r="A194" s="8"/>
      <c r="B194" s="10"/>
      <c r="C194" s="144" t="s">
        <v>164</v>
      </c>
      <c r="D194" s="145"/>
      <c r="E194" s="145"/>
      <c r="F194" s="145"/>
      <c r="G194" s="145"/>
      <c r="H194" s="146"/>
      <c r="I194" s="50"/>
      <c r="J194" s="1"/>
      <c r="K194" s="1"/>
      <c r="L194" s="1"/>
      <c r="M194" s="1"/>
      <c r="N194" s="1"/>
      <c r="O194" s="1"/>
    </row>
    <row r="195" spans="1:15" ht="14.25" customHeight="1" x14ac:dyDescent="0.35">
      <c r="A195" s="15" t="s">
        <v>20</v>
      </c>
      <c r="B195" s="16">
        <v>13766</v>
      </c>
      <c r="C195" s="11">
        <v>124</v>
      </c>
      <c r="D195" s="12" t="s">
        <v>163</v>
      </c>
      <c r="E195" s="8" t="s">
        <v>18</v>
      </c>
      <c r="F195" s="9">
        <v>1000</v>
      </c>
      <c r="G195" s="13">
        <f t="shared" ref="G195:G196" si="43">B195</f>
        <v>13766</v>
      </c>
      <c r="H195" s="13">
        <f t="shared" ref="H195:H196" si="44">G195*F195</f>
        <v>13766000</v>
      </c>
      <c r="I195" s="49"/>
      <c r="J195" s="1"/>
      <c r="K195" s="1"/>
      <c r="L195" s="1"/>
      <c r="M195" s="1"/>
      <c r="N195" s="1"/>
      <c r="O195" s="1"/>
    </row>
    <row r="196" spans="1:15" ht="14.25" customHeight="1" x14ac:dyDescent="0.35">
      <c r="A196" s="15" t="s">
        <v>20</v>
      </c>
      <c r="B196" s="16">
        <v>720982</v>
      </c>
      <c r="C196" s="11">
        <v>125</v>
      </c>
      <c r="D196" s="12" t="s">
        <v>165</v>
      </c>
      <c r="E196" s="8" t="s">
        <v>18</v>
      </c>
      <c r="F196" s="9">
        <v>14</v>
      </c>
      <c r="G196" s="13">
        <f t="shared" si="43"/>
        <v>720982</v>
      </c>
      <c r="H196" s="13">
        <f t="shared" si="44"/>
        <v>10093748</v>
      </c>
      <c r="I196" s="49"/>
      <c r="J196" s="1"/>
      <c r="K196" s="1"/>
      <c r="L196" s="1"/>
      <c r="M196" s="1"/>
      <c r="N196" s="1"/>
      <c r="O196" s="1"/>
    </row>
    <row r="197" spans="1:15" ht="14.25" customHeight="1" x14ac:dyDescent="0.35">
      <c r="A197" s="8"/>
      <c r="B197" s="10"/>
      <c r="C197" s="24"/>
      <c r="D197" s="25"/>
      <c r="E197" s="26"/>
      <c r="F197" s="27"/>
      <c r="G197" s="28"/>
      <c r="H197" s="28">
        <f>SUM(H195:H196)</f>
        <v>23859748</v>
      </c>
      <c r="I197" s="54"/>
      <c r="J197" s="1"/>
      <c r="K197" s="1"/>
      <c r="L197" s="1"/>
      <c r="M197" s="1"/>
      <c r="N197" s="1"/>
      <c r="O197" s="1"/>
    </row>
    <row r="198" spans="1:15" ht="14.25" customHeight="1" x14ac:dyDescent="0.35">
      <c r="A198" s="8"/>
      <c r="B198" s="10"/>
      <c r="C198" s="144" t="s">
        <v>166</v>
      </c>
      <c r="D198" s="145"/>
      <c r="E198" s="145"/>
      <c r="F198" s="145"/>
      <c r="G198" s="145"/>
      <c r="H198" s="146"/>
      <c r="I198" s="50"/>
      <c r="J198" s="1"/>
      <c r="K198" s="1"/>
      <c r="L198" s="1"/>
      <c r="M198" s="1"/>
      <c r="N198" s="1"/>
      <c r="O198" s="1"/>
    </row>
    <row r="199" spans="1:15" ht="14.25" customHeight="1" x14ac:dyDescent="0.35">
      <c r="A199" s="15" t="s">
        <v>20</v>
      </c>
      <c r="B199" s="16">
        <v>13766</v>
      </c>
      <c r="C199" s="11">
        <v>126</v>
      </c>
      <c r="D199" s="12" t="s">
        <v>163</v>
      </c>
      <c r="E199" s="8" t="s">
        <v>18</v>
      </c>
      <c r="F199" s="9">
        <v>1000</v>
      </c>
      <c r="G199" s="13">
        <f t="shared" ref="G199:G200" si="45">B199</f>
        <v>13766</v>
      </c>
      <c r="H199" s="13">
        <f t="shared" ref="H199:H200" si="46">G199*F199</f>
        <v>13766000</v>
      </c>
      <c r="I199" s="49"/>
      <c r="J199" s="1"/>
      <c r="K199" s="1"/>
      <c r="L199" s="1"/>
      <c r="M199" s="1"/>
      <c r="N199" s="1"/>
      <c r="O199" s="1"/>
    </row>
    <row r="200" spans="1:15" ht="14.25" customHeight="1" x14ac:dyDescent="0.35">
      <c r="A200" s="15" t="s">
        <v>20</v>
      </c>
      <c r="B200" s="16">
        <v>68262.263999999996</v>
      </c>
      <c r="C200" s="11">
        <v>127</v>
      </c>
      <c r="D200" s="12" t="s">
        <v>167</v>
      </c>
      <c r="E200" s="8" t="s">
        <v>153</v>
      </c>
      <c r="F200" s="9">
        <v>25</v>
      </c>
      <c r="G200" s="13">
        <f t="shared" si="45"/>
        <v>68262.263999999996</v>
      </c>
      <c r="H200" s="13">
        <f t="shared" si="46"/>
        <v>1706556.5999999999</v>
      </c>
      <c r="I200" s="49"/>
      <c r="J200" s="1"/>
      <c r="K200" s="1"/>
      <c r="L200" s="1"/>
      <c r="M200" s="1"/>
      <c r="N200" s="1"/>
      <c r="O200" s="1"/>
    </row>
    <row r="201" spans="1:15" ht="14.25" customHeight="1" x14ac:dyDescent="0.35">
      <c r="A201" s="8"/>
      <c r="B201" s="10"/>
      <c r="C201" s="24"/>
      <c r="D201" s="25"/>
      <c r="E201" s="26"/>
      <c r="F201" s="27"/>
      <c r="G201" s="28"/>
      <c r="H201" s="28">
        <f>SUM(H199:H200)</f>
        <v>15472556.6</v>
      </c>
      <c r="I201" s="54"/>
      <c r="J201" s="1"/>
      <c r="K201" s="1"/>
      <c r="L201" s="1"/>
      <c r="M201" s="1"/>
      <c r="N201" s="1"/>
      <c r="O201" s="1"/>
    </row>
    <row r="202" spans="1:15" ht="14.25" customHeight="1" x14ac:dyDescent="0.35">
      <c r="A202" s="8"/>
      <c r="B202" s="10"/>
      <c r="C202" s="144" t="s">
        <v>168</v>
      </c>
      <c r="D202" s="145"/>
      <c r="E202" s="145"/>
      <c r="F202" s="145"/>
      <c r="G202" s="145"/>
      <c r="H202" s="146"/>
      <c r="I202" s="50"/>
      <c r="J202" s="1"/>
      <c r="K202" s="1"/>
      <c r="L202" s="1"/>
      <c r="M202" s="1"/>
      <c r="N202" s="1"/>
      <c r="O202" s="1"/>
    </row>
    <row r="203" spans="1:15" ht="14.25" customHeight="1" x14ac:dyDescent="0.35">
      <c r="A203" s="15" t="s">
        <v>20</v>
      </c>
      <c r="B203" s="16">
        <v>13766</v>
      </c>
      <c r="C203" s="11">
        <v>128</v>
      </c>
      <c r="D203" s="12" t="s">
        <v>163</v>
      </c>
      <c r="E203" s="8" t="s">
        <v>18</v>
      </c>
      <c r="F203" s="9">
        <v>1000</v>
      </c>
      <c r="G203" s="13">
        <f t="shared" ref="G203:G204" si="47">B203</f>
        <v>13766</v>
      </c>
      <c r="H203" s="13">
        <f t="shared" ref="H203:H204" si="48">G203*F203</f>
        <v>13766000</v>
      </c>
      <c r="I203" s="49"/>
      <c r="J203" s="1"/>
      <c r="K203" s="1"/>
      <c r="L203" s="1"/>
      <c r="M203" s="1"/>
      <c r="N203" s="1"/>
      <c r="O203" s="1"/>
    </row>
    <row r="204" spans="1:15" ht="14.25" customHeight="1" x14ac:dyDescent="0.35">
      <c r="A204" s="15" t="s">
        <v>20</v>
      </c>
      <c r="B204" s="16">
        <v>15965</v>
      </c>
      <c r="C204" s="11">
        <v>129</v>
      </c>
      <c r="D204" s="12" t="s">
        <v>169</v>
      </c>
      <c r="E204" s="8" t="s">
        <v>18</v>
      </c>
      <c r="F204" s="9">
        <v>300</v>
      </c>
      <c r="G204" s="13">
        <f t="shared" si="47"/>
        <v>15965</v>
      </c>
      <c r="H204" s="13">
        <f t="shared" si="48"/>
        <v>4789500</v>
      </c>
      <c r="I204" s="49"/>
      <c r="J204" s="1"/>
      <c r="K204" s="1"/>
      <c r="L204" s="1"/>
      <c r="M204" s="1"/>
      <c r="N204" s="1"/>
      <c r="O204" s="1"/>
    </row>
    <row r="205" spans="1:15" ht="14.25" customHeight="1" x14ac:dyDescent="0.35">
      <c r="A205" s="8"/>
      <c r="B205" s="10"/>
      <c r="C205" s="24"/>
      <c r="D205" s="25"/>
      <c r="E205" s="26"/>
      <c r="F205" s="27"/>
      <c r="G205" s="28"/>
      <c r="H205" s="28">
        <f>SUM(H203:H204)</f>
        <v>18555500</v>
      </c>
      <c r="I205" s="54"/>
      <c r="J205" s="1"/>
      <c r="K205" s="1"/>
      <c r="L205" s="1"/>
      <c r="M205" s="1"/>
      <c r="N205" s="1"/>
      <c r="O205" s="1"/>
    </row>
    <row r="206" spans="1:15" ht="14.25" customHeight="1" x14ac:dyDescent="0.35">
      <c r="A206" s="8"/>
      <c r="B206" s="10"/>
      <c r="C206" s="144" t="s">
        <v>164</v>
      </c>
      <c r="D206" s="145"/>
      <c r="E206" s="145"/>
      <c r="F206" s="145"/>
      <c r="G206" s="145"/>
      <c r="H206" s="146"/>
      <c r="I206" s="50"/>
      <c r="J206" s="1"/>
      <c r="K206" s="1"/>
      <c r="L206" s="1"/>
      <c r="M206" s="1"/>
      <c r="N206" s="1"/>
      <c r="O206" s="1"/>
    </row>
    <row r="207" spans="1:15" ht="14.25" customHeight="1" x14ac:dyDescent="0.35">
      <c r="A207" s="15" t="s">
        <v>20</v>
      </c>
      <c r="B207" s="16">
        <v>13766</v>
      </c>
      <c r="C207" s="11">
        <v>130</v>
      </c>
      <c r="D207" s="12" t="s">
        <v>170</v>
      </c>
      <c r="E207" s="8" t="s">
        <v>18</v>
      </c>
      <c r="F207" s="9">
        <v>800</v>
      </c>
      <c r="G207" s="13">
        <f t="shared" ref="G207:G210" si="49">B207</f>
        <v>13766</v>
      </c>
      <c r="H207" s="13">
        <f t="shared" ref="H207:H210" si="50">G207*F207</f>
        <v>11012800</v>
      </c>
      <c r="I207" s="49"/>
      <c r="J207" s="1"/>
      <c r="K207" s="1"/>
      <c r="L207" s="1"/>
      <c r="M207" s="1"/>
      <c r="N207" s="1"/>
      <c r="O207" s="1"/>
    </row>
    <row r="208" spans="1:15" ht="14.25" customHeight="1" x14ac:dyDescent="0.35">
      <c r="A208" s="15" t="s">
        <v>20</v>
      </c>
      <c r="B208" s="16">
        <v>76770.019199999995</v>
      </c>
      <c r="C208" s="11">
        <v>131</v>
      </c>
      <c r="D208" s="12" t="s">
        <v>160</v>
      </c>
      <c r="E208" s="8" t="s">
        <v>18</v>
      </c>
      <c r="F208" s="9">
        <v>100</v>
      </c>
      <c r="G208" s="13">
        <f t="shared" si="49"/>
        <v>76770.019199999995</v>
      </c>
      <c r="H208" s="13">
        <f t="shared" si="50"/>
        <v>7677001.9199999999</v>
      </c>
      <c r="I208" s="49"/>
      <c r="J208" s="1"/>
      <c r="K208" s="1"/>
      <c r="L208" s="1"/>
      <c r="M208" s="1"/>
      <c r="N208" s="1"/>
      <c r="O208" s="1"/>
    </row>
    <row r="209" spans="1:15" ht="14.25" customHeight="1" x14ac:dyDescent="0.35">
      <c r="A209" s="8" t="s">
        <v>114</v>
      </c>
      <c r="B209" s="10">
        <v>136975</v>
      </c>
      <c r="C209" s="11">
        <v>132</v>
      </c>
      <c r="D209" s="12" t="s">
        <v>115</v>
      </c>
      <c r="E209" s="8" t="s">
        <v>18</v>
      </c>
      <c r="F209" s="9">
        <v>25</v>
      </c>
      <c r="G209" s="13">
        <f t="shared" si="49"/>
        <v>136975</v>
      </c>
      <c r="H209" s="13">
        <f t="shared" si="50"/>
        <v>3424375</v>
      </c>
      <c r="I209" s="49"/>
      <c r="J209" s="1"/>
      <c r="K209" s="1"/>
      <c r="L209" s="1"/>
      <c r="M209" s="1"/>
      <c r="N209" s="1"/>
      <c r="O209" s="1"/>
    </row>
    <row r="210" spans="1:15" ht="14.25" customHeight="1" x14ac:dyDescent="0.35">
      <c r="A210" s="15" t="s">
        <v>20</v>
      </c>
      <c r="B210" s="16">
        <v>712800.79359999998</v>
      </c>
      <c r="C210" s="11">
        <v>133</v>
      </c>
      <c r="D210" s="12" t="s">
        <v>142</v>
      </c>
      <c r="E210" s="8" t="s">
        <v>15</v>
      </c>
      <c r="F210" s="9">
        <v>3</v>
      </c>
      <c r="G210" s="13">
        <f t="shared" si="49"/>
        <v>712800.79359999998</v>
      </c>
      <c r="H210" s="13">
        <f t="shared" si="50"/>
        <v>2138402.3807999999</v>
      </c>
      <c r="I210" s="49"/>
      <c r="J210" s="1"/>
      <c r="K210" s="1"/>
      <c r="L210" s="1"/>
      <c r="M210" s="1"/>
      <c r="N210" s="1"/>
      <c r="O210" s="1"/>
    </row>
    <row r="211" spans="1:15" ht="14.25" customHeight="1" x14ac:dyDescent="0.35">
      <c r="A211" s="8"/>
      <c r="B211" s="10"/>
      <c r="C211" s="24"/>
      <c r="D211" s="25"/>
      <c r="E211" s="26"/>
      <c r="F211" s="27"/>
      <c r="G211" s="28"/>
      <c r="H211" s="28">
        <f>SUM(H207:H210)</f>
        <v>24252579.300800003</v>
      </c>
      <c r="I211" s="54"/>
      <c r="J211" s="1"/>
      <c r="K211" s="1"/>
      <c r="L211" s="1"/>
      <c r="M211" s="1"/>
      <c r="N211" s="1"/>
      <c r="O211" s="1"/>
    </row>
    <row r="212" spans="1:15" ht="14.25" customHeight="1" x14ac:dyDescent="0.35">
      <c r="A212" s="8"/>
      <c r="B212" s="10"/>
      <c r="C212" s="144" t="s">
        <v>171</v>
      </c>
      <c r="D212" s="145"/>
      <c r="E212" s="145"/>
      <c r="F212" s="145"/>
      <c r="G212" s="145"/>
      <c r="H212" s="146"/>
      <c r="I212" s="50"/>
      <c r="J212" s="1"/>
      <c r="K212" s="1"/>
      <c r="L212" s="1"/>
      <c r="M212" s="1"/>
      <c r="N212" s="1"/>
      <c r="O212" s="1"/>
    </row>
    <row r="213" spans="1:15" ht="14.25" customHeight="1" x14ac:dyDescent="0.35">
      <c r="A213" s="15" t="s">
        <v>20</v>
      </c>
      <c r="B213" s="16">
        <v>6098207</v>
      </c>
      <c r="C213" s="11">
        <v>134</v>
      </c>
      <c r="D213" s="12" t="s">
        <v>172</v>
      </c>
      <c r="E213" s="8" t="s">
        <v>6</v>
      </c>
      <c r="F213" s="9">
        <v>1</v>
      </c>
      <c r="G213" s="13">
        <f t="shared" ref="G213:G220" si="51">B213</f>
        <v>6098207</v>
      </c>
      <c r="H213" s="13">
        <f t="shared" ref="H213:H220" si="52">G213*F213</f>
        <v>6098207</v>
      </c>
      <c r="I213" s="49"/>
      <c r="J213" s="1"/>
      <c r="K213" s="1"/>
      <c r="L213" s="1"/>
      <c r="M213" s="1"/>
      <c r="N213" s="1"/>
      <c r="O213" s="1"/>
    </row>
    <row r="214" spans="1:15" ht="14.25" customHeight="1" x14ac:dyDescent="0.35">
      <c r="A214" s="15" t="s">
        <v>20</v>
      </c>
      <c r="B214" s="16">
        <v>92485</v>
      </c>
      <c r="C214" s="11">
        <v>135</v>
      </c>
      <c r="D214" s="12" t="s">
        <v>173</v>
      </c>
      <c r="E214" s="8" t="s">
        <v>174</v>
      </c>
      <c r="F214" s="9">
        <v>40</v>
      </c>
      <c r="G214" s="13">
        <f t="shared" si="51"/>
        <v>92485</v>
      </c>
      <c r="H214" s="13">
        <f t="shared" si="52"/>
        <v>3699400</v>
      </c>
      <c r="I214" s="49"/>
      <c r="J214" s="1"/>
      <c r="K214" s="1"/>
      <c r="L214" s="1"/>
      <c r="M214" s="1"/>
      <c r="N214" s="1"/>
      <c r="O214" s="1"/>
    </row>
    <row r="215" spans="1:15" ht="14.25" customHeight="1" x14ac:dyDescent="0.35">
      <c r="A215" s="8" t="s">
        <v>118</v>
      </c>
      <c r="B215" s="10">
        <v>85632</v>
      </c>
      <c r="C215" s="11">
        <v>136</v>
      </c>
      <c r="D215" s="12" t="s">
        <v>175</v>
      </c>
      <c r="E215" s="8" t="s">
        <v>174</v>
      </c>
      <c r="F215" s="9">
        <v>40</v>
      </c>
      <c r="G215" s="13">
        <f t="shared" si="51"/>
        <v>85632</v>
      </c>
      <c r="H215" s="13">
        <f t="shared" si="52"/>
        <v>3425280</v>
      </c>
      <c r="I215" s="49"/>
      <c r="J215" s="1"/>
      <c r="K215" s="1"/>
      <c r="L215" s="1"/>
      <c r="M215" s="1"/>
      <c r="N215" s="1"/>
      <c r="O215" s="1"/>
    </row>
    <row r="216" spans="1:15" ht="14.25" customHeight="1" x14ac:dyDescent="0.35">
      <c r="A216" s="15" t="s">
        <v>20</v>
      </c>
      <c r="B216" s="16">
        <v>130088</v>
      </c>
      <c r="C216" s="11">
        <v>137</v>
      </c>
      <c r="D216" s="12" t="s">
        <v>176</v>
      </c>
      <c r="E216" s="8" t="s">
        <v>15</v>
      </c>
      <c r="F216" s="9">
        <v>12</v>
      </c>
      <c r="G216" s="13">
        <f t="shared" si="51"/>
        <v>130088</v>
      </c>
      <c r="H216" s="13">
        <f t="shared" si="52"/>
        <v>1561056</v>
      </c>
      <c r="I216" s="49"/>
      <c r="J216" s="1"/>
      <c r="K216" s="1"/>
      <c r="L216" s="1"/>
      <c r="M216" s="1"/>
      <c r="N216" s="1"/>
      <c r="O216" s="1"/>
    </row>
    <row r="217" spans="1:15" ht="14.25" customHeight="1" x14ac:dyDescent="0.35">
      <c r="A217" s="15" t="s">
        <v>20</v>
      </c>
      <c r="B217" s="16">
        <v>622160</v>
      </c>
      <c r="C217" s="11">
        <v>138</v>
      </c>
      <c r="D217" s="12" t="s">
        <v>177</v>
      </c>
      <c r="E217" s="8" t="s">
        <v>15</v>
      </c>
      <c r="F217" s="9">
        <v>30</v>
      </c>
      <c r="G217" s="13">
        <f t="shared" si="51"/>
        <v>622160</v>
      </c>
      <c r="H217" s="13">
        <f t="shared" si="52"/>
        <v>18664800</v>
      </c>
      <c r="I217" s="49"/>
      <c r="J217" s="1"/>
      <c r="K217" s="1"/>
      <c r="L217" s="1"/>
      <c r="M217" s="1"/>
      <c r="N217" s="1"/>
      <c r="O217" s="1"/>
    </row>
    <row r="218" spans="1:15" ht="14.25" customHeight="1" x14ac:dyDescent="0.35">
      <c r="A218" s="15" t="s">
        <v>20</v>
      </c>
      <c r="B218" s="16">
        <v>53166</v>
      </c>
      <c r="C218" s="11">
        <v>139</v>
      </c>
      <c r="D218" s="12" t="s">
        <v>178</v>
      </c>
      <c r="E218" s="8" t="s">
        <v>15</v>
      </c>
      <c r="F218" s="9">
        <v>50</v>
      </c>
      <c r="G218" s="13">
        <f t="shared" si="51"/>
        <v>53166</v>
      </c>
      <c r="H218" s="13">
        <f t="shared" si="52"/>
        <v>2658300</v>
      </c>
      <c r="I218" s="49"/>
      <c r="J218" s="1"/>
      <c r="K218" s="1"/>
      <c r="L218" s="1"/>
      <c r="M218" s="1"/>
      <c r="N218" s="1"/>
      <c r="O218" s="1"/>
    </row>
    <row r="219" spans="1:15" ht="14.25" customHeight="1" x14ac:dyDescent="0.35">
      <c r="A219" s="15" t="s">
        <v>20</v>
      </c>
      <c r="B219" s="16">
        <v>136698</v>
      </c>
      <c r="C219" s="11">
        <v>140</v>
      </c>
      <c r="D219" s="12" t="s">
        <v>179</v>
      </c>
      <c r="E219" s="8" t="s">
        <v>15</v>
      </c>
      <c r="F219" s="9">
        <v>52</v>
      </c>
      <c r="G219" s="13">
        <f t="shared" si="51"/>
        <v>136698</v>
      </c>
      <c r="H219" s="13">
        <f t="shared" si="52"/>
        <v>7108296</v>
      </c>
      <c r="I219" s="49"/>
      <c r="J219" s="1"/>
      <c r="K219" s="1"/>
      <c r="L219" s="1"/>
      <c r="M219" s="1"/>
      <c r="N219" s="1"/>
      <c r="O219" s="1"/>
    </row>
    <row r="220" spans="1:15" ht="14.25" customHeight="1" x14ac:dyDescent="0.35">
      <c r="A220" s="15" t="s">
        <v>20</v>
      </c>
      <c r="B220" s="16">
        <v>136698</v>
      </c>
      <c r="C220" s="11">
        <v>141</v>
      </c>
      <c r="D220" s="12" t="s">
        <v>180</v>
      </c>
      <c r="E220" s="8" t="s">
        <v>15</v>
      </c>
      <c r="F220" s="9">
        <v>30</v>
      </c>
      <c r="G220" s="13">
        <f t="shared" si="51"/>
        <v>136698</v>
      </c>
      <c r="H220" s="13">
        <f t="shared" si="52"/>
        <v>4100940</v>
      </c>
      <c r="I220" s="49"/>
      <c r="J220" s="1"/>
      <c r="K220" s="1"/>
      <c r="L220" s="1"/>
      <c r="M220" s="1"/>
      <c r="N220" s="1"/>
      <c r="O220" s="1"/>
    </row>
    <row r="221" spans="1:15" ht="14.25" customHeight="1" x14ac:dyDescent="0.35">
      <c r="A221" s="8"/>
      <c r="B221" s="10"/>
      <c r="C221" s="24"/>
      <c r="D221" s="25"/>
      <c r="E221" s="26"/>
      <c r="F221" s="27"/>
      <c r="G221" s="28"/>
      <c r="H221" s="28">
        <f>SUM(H213:H220)</f>
        <v>47316279</v>
      </c>
      <c r="I221" s="54"/>
      <c r="J221" s="1"/>
      <c r="K221" s="1"/>
      <c r="L221" s="1"/>
      <c r="M221" s="1"/>
      <c r="N221" s="1"/>
      <c r="O221" s="1"/>
    </row>
    <row r="222" spans="1:15" ht="14.25" customHeight="1" x14ac:dyDescent="0.35">
      <c r="A222" s="8"/>
      <c r="B222" s="10"/>
      <c r="C222" s="144" t="s">
        <v>181</v>
      </c>
      <c r="D222" s="145"/>
      <c r="E222" s="145"/>
      <c r="F222" s="145"/>
      <c r="G222" s="145"/>
      <c r="H222" s="146"/>
      <c r="I222" s="50"/>
      <c r="J222" s="1"/>
      <c r="K222" s="1"/>
      <c r="L222" s="1"/>
      <c r="M222" s="1"/>
      <c r="N222" s="1"/>
      <c r="O222" s="1"/>
    </row>
    <row r="223" spans="1:15" ht="14.25" customHeight="1" x14ac:dyDescent="0.35">
      <c r="A223" s="15" t="s">
        <v>20</v>
      </c>
      <c r="B223" s="16">
        <v>2403800</v>
      </c>
      <c r="C223" s="11">
        <v>142</v>
      </c>
      <c r="D223" s="12" t="s">
        <v>182</v>
      </c>
      <c r="E223" s="8" t="s">
        <v>6</v>
      </c>
      <c r="F223" s="9">
        <v>1</v>
      </c>
      <c r="G223" s="13">
        <f t="shared" ref="G223:G231" si="53">B223</f>
        <v>2403800</v>
      </c>
      <c r="H223" s="13">
        <f t="shared" ref="H223:H231" si="54">G223*F223</f>
        <v>2403800</v>
      </c>
      <c r="I223" s="49"/>
      <c r="J223" s="1"/>
      <c r="K223" s="1"/>
      <c r="L223" s="1"/>
      <c r="M223" s="1"/>
      <c r="N223" s="1"/>
      <c r="O223" s="1"/>
    </row>
    <row r="224" spans="1:15" ht="14.25" customHeight="1" x14ac:dyDescent="0.35">
      <c r="A224" s="15" t="s">
        <v>20</v>
      </c>
      <c r="B224" s="16">
        <v>1555400</v>
      </c>
      <c r="C224" s="11">
        <v>143</v>
      </c>
      <c r="D224" s="12" t="s">
        <v>183</v>
      </c>
      <c r="E224" s="8" t="s">
        <v>6</v>
      </c>
      <c r="F224" s="9">
        <v>1</v>
      </c>
      <c r="G224" s="13">
        <f t="shared" si="53"/>
        <v>1555400</v>
      </c>
      <c r="H224" s="13">
        <f t="shared" si="54"/>
        <v>1555400</v>
      </c>
      <c r="I224" s="49"/>
      <c r="J224" s="1"/>
      <c r="K224" s="1"/>
      <c r="L224" s="1"/>
      <c r="M224" s="1"/>
      <c r="N224" s="1"/>
      <c r="O224" s="1"/>
    </row>
    <row r="225" spans="1:15" ht="14.25" customHeight="1" x14ac:dyDescent="0.35">
      <c r="A225" s="15" t="s">
        <v>20</v>
      </c>
      <c r="B225" s="16">
        <v>21210</v>
      </c>
      <c r="C225" s="11">
        <v>144</v>
      </c>
      <c r="D225" s="12" t="s">
        <v>184</v>
      </c>
      <c r="E225" s="8" t="s">
        <v>6</v>
      </c>
      <c r="F225" s="9">
        <v>2</v>
      </c>
      <c r="G225" s="13">
        <f t="shared" si="53"/>
        <v>21210</v>
      </c>
      <c r="H225" s="13">
        <f t="shared" si="54"/>
        <v>42420</v>
      </c>
      <c r="I225" s="49"/>
      <c r="J225" s="1"/>
      <c r="K225" s="1"/>
      <c r="L225" s="1"/>
      <c r="M225" s="1"/>
      <c r="N225" s="1"/>
      <c r="O225" s="1"/>
    </row>
    <row r="226" spans="1:15" ht="14.25" customHeight="1" x14ac:dyDescent="0.35">
      <c r="A226" s="15" t="s">
        <v>20</v>
      </c>
      <c r="B226" s="16">
        <v>12726</v>
      </c>
      <c r="C226" s="11">
        <v>145</v>
      </c>
      <c r="D226" s="12" t="s">
        <v>185</v>
      </c>
      <c r="E226" s="8" t="s">
        <v>6</v>
      </c>
      <c r="F226" s="9">
        <v>5</v>
      </c>
      <c r="G226" s="13">
        <f t="shared" si="53"/>
        <v>12726</v>
      </c>
      <c r="H226" s="13">
        <f t="shared" si="54"/>
        <v>63630</v>
      </c>
      <c r="I226" s="49"/>
      <c r="J226" s="1"/>
      <c r="K226" s="1"/>
      <c r="L226" s="1"/>
      <c r="M226" s="1"/>
      <c r="N226" s="1"/>
      <c r="O226" s="1"/>
    </row>
    <row r="227" spans="1:15" ht="14.25" customHeight="1" x14ac:dyDescent="0.35">
      <c r="A227" s="15" t="s">
        <v>20</v>
      </c>
      <c r="B227" s="16">
        <v>12160</v>
      </c>
      <c r="C227" s="11">
        <v>146</v>
      </c>
      <c r="D227" s="12" t="s">
        <v>186</v>
      </c>
      <c r="E227" s="8" t="s">
        <v>174</v>
      </c>
      <c r="F227" s="9">
        <v>30</v>
      </c>
      <c r="G227" s="13">
        <f t="shared" si="53"/>
        <v>12160</v>
      </c>
      <c r="H227" s="13">
        <f t="shared" si="54"/>
        <v>364800</v>
      </c>
      <c r="I227" s="49"/>
      <c r="J227" s="1"/>
      <c r="K227" s="1"/>
      <c r="L227" s="1"/>
      <c r="M227" s="1"/>
      <c r="N227" s="1"/>
      <c r="O227" s="1"/>
    </row>
    <row r="228" spans="1:15" ht="14.25" customHeight="1" x14ac:dyDescent="0.35">
      <c r="A228" s="15" t="s">
        <v>20</v>
      </c>
      <c r="B228" s="16">
        <v>59388</v>
      </c>
      <c r="C228" s="11">
        <v>147</v>
      </c>
      <c r="D228" s="12" t="s">
        <v>187</v>
      </c>
      <c r="E228" s="8" t="s">
        <v>174</v>
      </c>
      <c r="F228" s="9">
        <v>50</v>
      </c>
      <c r="G228" s="13">
        <f t="shared" si="53"/>
        <v>59388</v>
      </c>
      <c r="H228" s="13">
        <f t="shared" si="54"/>
        <v>2969400</v>
      </c>
      <c r="I228" s="49"/>
      <c r="J228" s="1"/>
      <c r="K228" s="1"/>
      <c r="L228" s="1"/>
      <c r="M228" s="1"/>
      <c r="N228" s="1"/>
      <c r="O228" s="1"/>
    </row>
    <row r="229" spans="1:15" ht="14.25" customHeight="1" x14ac:dyDescent="0.35">
      <c r="A229" s="8" t="s">
        <v>188</v>
      </c>
      <c r="B229" s="10">
        <v>347950</v>
      </c>
      <c r="C229" s="11">
        <v>148</v>
      </c>
      <c r="D229" s="12" t="s">
        <v>189</v>
      </c>
      <c r="E229" s="8" t="s">
        <v>6</v>
      </c>
      <c r="F229" s="9">
        <v>3</v>
      </c>
      <c r="G229" s="13">
        <f t="shared" si="53"/>
        <v>347950</v>
      </c>
      <c r="H229" s="13">
        <f t="shared" si="54"/>
        <v>1043850</v>
      </c>
      <c r="I229" s="49"/>
      <c r="J229" s="1"/>
      <c r="K229" s="1"/>
      <c r="L229" s="1"/>
      <c r="M229" s="1"/>
      <c r="N229" s="1"/>
      <c r="O229" s="1"/>
    </row>
    <row r="230" spans="1:15" ht="14.25" customHeight="1" x14ac:dyDescent="0.35">
      <c r="A230" s="15" t="s">
        <v>20</v>
      </c>
      <c r="B230" s="16">
        <v>735280</v>
      </c>
      <c r="C230" s="11">
        <v>149</v>
      </c>
      <c r="D230" s="12" t="s">
        <v>190</v>
      </c>
      <c r="E230" s="8" t="s">
        <v>6</v>
      </c>
      <c r="F230" s="9">
        <v>3</v>
      </c>
      <c r="G230" s="13">
        <f t="shared" si="53"/>
        <v>735280</v>
      </c>
      <c r="H230" s="13">
        <f t="shared" si="54"/>
        <v>2205840</v>
      </c>
      <c r="I230" s="49"/>
      <c r="J230" s="1"/>
      <c r="K230" s="1"/>
      <c r="L230" s="1"/>
      <c r="M230" s="1"/>
      <c r="N230" s="1"/>
      <c r="O230" s="1"/>
    </row>
    <row r="231" spans="1:15" ht="14.25" customHeight="1" x14ac:dyDescent="0.35">
      <c r="A231" s="15" t="s">
        <v>20</v>
      </c>
      <c r="B231" s="16">
        <v>46662</v>
      </c>
      <c r="C231" s="11">
        <v>150</v>
      </c>
      <c r="D231" s="12" t="s">
        <v>191</v>
      </c>
      <c r="E231" s="8" t="s">
        <v>6</v>
      </c>
      <c r="F231" s="9">
        <v>3</v>
      </c>
      <c r="G231" s="13">
        <f t="shared" si="53"/>
        <v>46662</v>
      </c>
      <c r="H231" s="13">
        <f t="shared" si="54"/>
        <v>139986</v>
      </c>
      <c r="I231" s="49"/>
      <c r="J231" s="1"/>
      <c r="K231" s="1"/>
      <c r="L231" s="1"/>
      <c r="M231" s="1"/>
      <c r="N231" s="1"/>
      <c r="O231" s="1"/>
    </row>
    <row r="232" spans="1:15" ht="14.25" customHeight="1" x14ac:dyDescent="0.35">
      <c r="A232" s="8"/>
      <c r="B232" s="10"/>
      <c r="C232" s="24"/>
      <c r="D232" s="25"/>
      <c r="E232" s="26"/>
      <c r="F232" s="27"/>
      <c r="G232" s="28"/>
      <c r="H232" s="28">
        <f>SUM(H223:H231)</f>
        <v>10789126</v>
      </c>
      <c r="I232" s="54"/>
      <c r="J232" s="1"/>
      <c r="K232" s="1"/>
      <c r="L232" s="1"/>
      <c r="M232" s="1"/>
      <c r="N232" s="1"/>
      <c r="O232" s="1"/>
    </row>
    <row r="233" spans="1:15" ht="14.25" customHeight="1" x14ac:dyDescent="0.35">
      <c r="A233" s="8"/>
      <c r="B233" s="10"/>
      <c r="C233" s="144" t="s">
        <v>192</v>
      </c>
      <c r="D233" s="145"/>
      <c r="E233" s="145"/>
      <c r="F233" s="145"/>
      <c r="G233" s="145"/>
      <c r="H233" s="146"/>
      <c r="I233" s="50"/>
      <c r="J233" s="1"/>
      <c r="K233" s="1"/>
      <c r="L233" s="1"/>
      <c r="M233" s="1"/>
      <c r="N233" s="1"/>
      <c r="O233" s="1"/>
    </row>
    <row r="234" spans="1:15" ht="14.25" customHeight="1" x14ac:dyDescent="0.35">
      <c r="A234" s="15" t="s">
        <v>20</v>
      </c>
      <c r="B234" s="16">
        <v>2403800</v>
      </c>
      <c r="C234" s="11">
        <v>151</v>
      </c>
      <c r="D234" s="12" t="s">
        <v>182</v>
      </c>
      <c r="E234" s="8" t="s">
        <v>6</v>
      </c>
      <c r="F234" s="9">
        <v>1</v>
      </c>
      <c r="G234" s="13">
        <f t="shared" ref="G234:G242" si="55">B234</f>
        <v>2403800</v>
      </c>
      <c r="H234" s="13">
        <f t="shared" ref="H234:H242" si="56">G234*F234</f>
        <v>2403800</v>
      </c>
      <c r="I234" s="49"/>
      <c r="J234" s="1"/>
      <c r="K234" s="1"/>
      <c r="L234" s="1"/>
      <c r="M234" s="1"/>
      <c r="N234" s="1"/>
      <c r="O234" s="1"/>
    </row>
    <row r="235" spans="1:15" ht="14.25" customHeight="1" x14ac:dyDescent="0.35">
      <c r="A235" s="15" t="s">
        <v>20</v>
      </c>
      <c r="B235" s="16">
        <v>1555400</v>
      </c>
      <c r="C235" s="11">
        <v>152</v>
      </c>
      <c r="D235" s="12" t="s">
        <v>183</v>
      </c>
      <c r="E235" s="8" t="s">
        <v>6</v>
      </c>
      <c r="F235" s="9">
        <v>1</v>
      </c>
      <c r="G235" s="13">
        <f t="shared" si="55"/>
        <v>1555400</v>
      </c>
      <c r="H235" s="13">
        <f t="shared" si="56"/>
        <v>1555400</v>
      </c>
      <c r="I235" s="49"/>
      <c r="J235" s="1"/>
      <c r="K235" s="1"/>
      <c r="L235" s="1"/>
      <c r="M235" s="1"/>
      <c r="N235" s="1"/>
      <c r="O235" s="1"/>
    </row>
    <row r="236" spans="1:15" ht="14.25" customHeight="1" x14ac:dyDescent="0.35">
      <c r="A236" s="15" t="s">
        <v>20</v>
      </c>
      <c r="B236" s="16">
        <v>21210</v>
      </c>
      <c r="C236" s="11">
        <v>153</v>
      </c>
      <c r="D236" s="12" t="s">
        <v>184</v>
      </c>
      <c r="E236" s="8" t="s">
        <v>6</v>
      </c>
      <c r="F236" s="9">
        <v>2</v>
      </c>
      <c r="G236" s="13">
        <f t="shared" si="55"/>
        <v>21210</v>
      </c>
      <c r="H236" s="13">
        <f t="shared" si="56"/>
        <v>42420</v>
      </c>
      <c r="I236" s="49"/>
      <c r="J236" s="1"/>
      <c r="K236" s="1"/>
      <c r="L236" s="1"/>
      <c r="M236" s="1"/>
      <c r="N236" s="1"/>
      <c r="O236" s="1"/>
    </row>
    <row r="237" spans="1:15" ht="14.25" customHeight="1" x14ac:dyDescent="0.35">
      <c r="A237" s="15" t="s">
        <v>20</v>
      </c>
      <c r="B237" s="16">
        <v>12726</v>
      </c>
      <c r="C237" s="11">
        <v>154</v>
      </c>
      <c r="D237" s="12" t="s">
        <v>185</v>
      </c>
      <c r="E237" s="8" t="s">
        <v>6</v>
      </c>
      <c r="F237" s="9">
        <v>5</v>
      </c>
      <c r="G237" s="13">
        <f t="shared" si="55"/>
        <v>12726</v>
      </c>
      <c r="H237" s="13">
        <f t="shared" si="56"/>
        <v>63630</v>
      </c>
      <c r="I237" s="49"/>
      <c r="J237" s="1"/>
      <c r="K237" s="1"/>
      <c r="L237" s="1"/>
      <c r="M237" s="1"/>
      <c r="N237" s="1"/>
      <c r="O237" s="1"/>
    </row>
    <row r="238" spans="1:15" ht="14.25" customHeight="1" x14ac:dyDescent="0.35">
      <c r="A238" s="15" t="s">
        <v>20</v>
      </c>
      <c r="B238" s="16">
        <v>12160</v>
      </c>
      <c r="C238" s="11">
        <v>155</v>
      </c>
      <c r="D238" s="12" t="s">
        <v>186</v>
      </c>
      <c r="E238" s="8" t="s">
        <v>174</v>
      </c>
      <c r="F238" s="9">
        <v>30</v>
      </c>
      <c r="G238" s="13">
        <f t="shared" si="55"/>
        <v>12160</v>
      </c>
      <c r="H238" s="13">
        <f t="shared" si="56"/>
        <v>364800</v>
      </c>
      <c r="I238" s="49"/>
      <c r="J238" s="1"/>
      <c r="K238" s="1"/>
      <c r="L238" s="1"/>
      <c r="M238" s="1"/>
      <c r="N238" s="1"/>
      <c r="O238" s="1"/>
    </row>
    <row r="239" spans="1:15" ht="14.25" customHeight="1" x14ac:dyDescent="0.35">
      <c r="A239" s="15" t="s">
        <v>20</v>
      </c>
      <c r="B239" s="16">
        <v>59388</v>
      </c>
      <c r="C239" s="11">
        <v>156</v>
      </c>
      <c r="D239" s="12" t="s">
        <v>187</v>
      </c>
      <c r="E239" s="8" t="s">
        <v>174</v>
      </c>
      <c r="F239" s="9">
        <v>50</v>
      </c>
      <c r="G239" s="13">
        <f t="shared" si="55"/>
        <v>59388</v>
      </c>
      <c r="H239" s="13">
        <f t="shared" si="56"/>
        <v>2969400</v>
      </c>
      <c r="I239" s="49"/>
      <c r="J239" s="1"/>
      <c r="K239" s="1"/>
      <c r="L239" s="1"/>
      <c r="M239" s="1"/>
      <c r="N239" s="1"/>
      <c r="O239" s="1"/>
    </row>
    <row r="240" spans="1:15" ht="14.25" customHeight="1" x14ac:dyDescent="0.35">
      <c r="A240" s="8" t="s">
        <v>188</v>
      </c>
      <c r="B240" s="10">
        <v>347950</v>
      </c>
      <c r="C240" s="11">
        <v>157</v>
      </c>
      <c r="D240" s="12" t="s">
        <v>189</v>
      </c>
      <c r="E240" s="8" t="s">
        <v>6</v>
      </c>
      <c r="F240" s="9">
        <v>3</v>
      </c>
      <c r="G240" s="13">
        <f t="shared" si="55"/>
        <v>347950</v>
      </c>
      <c r="H240" s="13">
        <f t="shared" si="56"/>
        <v>1043850</v>
      </c>
      <c r="I240" s="49"/>
      <c r="J240" s="1"/>
      <c r="K240" s="1"/>
      <c r="L240" s="1"/>
      <c r="M240" s="1"/>
      <c r="N240" s="1"/>
      <c r="O240" s="1"/>
    </row>
    <row r="241" spans="1:15" ht="14.25" customHeight="1" x14ac:dyDescent="0.35">
      <c r="A241" s="15" t="s">
        <v>20</v>
      </c>
      <c r="B241" s="16">
        <v>735280</v>
      </c>
      <c r="C241" s="11">
        <v>158</v>
      </c>
      <c r="D241" s="12" t="s">
        <v>193</v>
      </c>
      <c r="E241" s="8" t="s">
        <v>6</v>
      </c>
      <c r="F241" s="9">
        <v>3</v>
      </c>
      <c r="G241" s="13">
        <f t="shared" si="55"/>
        <v>735280</v>
      </c>
      <c r="H241" s="13">
        <f t="shared" si="56"/>
        <v>2205840</v>
      </c>
      <c r="I241" s="49"/>
      <c r="J241" s="1"/>
      <c r="K241" s="1"/>
      <c r="L241" s="1"/>
      <c r="M241" s="1"/>
      <c r="N241" s="1"/>
      <c r="O241" s="1"/>
    </row>
    <row r="242" spans="1:15" ht="14.25" customHeight="1" x14ac:dyDescent="0.35">
      <c r="A242" s="15" t="s">
        <v>20</v>
      </c>
      <c r="B242" s="16">
        <v>46662</v>
      </c>
      <c r="C242" s="11">
        <v>159</v>
      </c>
      <c r="D242" s="12" t="s">
        <v>191</v>
      </c>
      <c r="E242" s="8" t="s">
        <v>6</v>
      </c>
      <c r="F242" s="9">
        <v>3</v>
      </c>
      <c r="G242" s="13">
        <f t="shared" si="55"/>
        <v>46662</v>
      </c>
      <c r="H242" s="13">
        <f t="shared" si="56"/>
        <v>139986</v>
      </c>
      <c r="I242" s="49"/>
      <c r="J242" s="1"/>
      <c r="K242" s="1"/>
      <c r="L242" s="1"/>
      <c r="M242" s="1"/>
      <c r="N242" s="1"/>
      <c r="O242" s="1"/>
    </row>
    <row r="243" spans="1:15" ht="14.25" customHeight="1" x14ac:dyDescent="0.35">
      <c r="A243" s="8"/>
      <c r="B243" s="10"/>
      <c r="C243" s="24"/>
      <c r="D243" s="25"/>
      <c r="E243" s="26"/>
      <c r="F243" s="27"/>
      <c r="G243" s="28"/>
      <c r="H243" s="28">
        <f>SUM(H234:H242)</f>
        <v>10789126</v>
      </c>
      <c r="I243" s="54"/>
      <c r="J243" s="1"/>
      <c r="K243" s="1"/>
      <c r="L243" s="1"/>
      <c r="M243" s="1"/>
      <c r="N243" s="1"/>
      <c r="O243" s="1"/>
    </row>
    <row r="244" spans="1:15" ht="14.25" customHeight="1" x14ac:dyDescent="0.35">
      <c r="A244" s="8"/>
      <c r="B244" s="10"/>
      <c r="C244" s="144" t="s">
        <v>194</v>
      </c>
      <c r="D244" s="145"/>
      <c r="E244" s="145"/>
      <c r="F244" s="145"/>
      <c r="G244" s="145"/>
      <c r="H244" s="146"/>
      <c r="I244" s="50"/>
      <c r="J244" s="1"/>
      <c r="K244" s="1"/>
      <c r="L244" s="1"/>
      <c r="M244" s="1"/>
      <c r="N244" s="1"/>
      <c r="O244" s="1"/>
    </row>
    <row r="245" spans="1:15" ht="14.25" customHeight="1" x14ac:dyDescent="0.35">
      <c r="A245" s="15" t="s">
        <v>20</v>
      </c>
      <c r="B245" s="16">
        <v>463792</v>
      </c>
      <c r="C245" s="11">
        <v>160</v>
      </c>
      <c r="D245" s="12" t="s">
        <v>195</v>
      </c>
      <c r="E245" s="8" t="s">
        <v>18</v>
      </c>
      <c r="F245" s="9">
        <v>30</v>
      </c>
      <c r="G245" s="13">
        <f t="shared" ref="G245:G246" si="57">B245</f>
        <v>463792</v>
      </c>
      <c r="H245" s="13">
        <f t="shared" ref="H245:H246" si="58">G245*F245</f>
        <v>13913760</v>
      </c>
      <c r="I245" s="49"/>
      <c r="J245" s="1"/>
      <c r="K245" s="1"/>
      <c r="L245" s="1"/>
      <c r="M245" s="1"/>
      <c r="N245" s="1"/>
      <c r="O245" s="1"/>
    </row>
    <row r="246" spans="1:15" ht="14.25" customHeight="1" x14ac:dyDescent="0.35">
      <c r="A246" s="15" t="s">
        <v>20</v>
      </c>
      <c r="B246" s="16">
        <v>412888</v>
      </c>
      <c r="C246" s="11">
        <v>161</v>
      </c>
      <c r="D246" s="12" t="s">
        <v>196</v>
      </c>
      <c r="E246" s="8" t="s">
        <v>18</v>
      </c>
      <c r="F246" s="9">
        <v>30</v>
      </c>
      <c r="G246" s="13">
        <f t="shared" si="57"/>
        <v>412888</v>
      </c>
      <c r="H246" s="13">
        <f t="shared" si="58"/>
        <v>12386640</v>
      </c>
      <c r="I246" s="49"/>
      <c r="J246" s="1"/>
      <c r="K246" s="1"/>
      <c r="L246" s="1"/>
      <c r="M246" s="1"/>
      <c r="N246" s="1"/>
      <c r="O246" s="1"/>
    </row>
    <row r="247" spans="1:15" ht="14.25" customHeight="1" x14ac:dyDescent="0.35">
      <c r="A247" s="8"/>
      <c r="B247" s="10"/>
      <c r="C247" s="24"/>
      <c r="D247" s="25"/>
      <c r="E247" s="26"/>
      <c r="F247" s="27"/>
      <c r="G247" s="28"/>
      <c r="H247" s="28">
        <f>SUM(H245:H246)</f>
        <v>26300400</v>
      </c>
      <c r="I247" s="54"/>
      <c r="J247" s="1"/>
      <c r="K247" s="1"/>
      <c r="L247" s="1"/>
      <c r="M247" s="1"/>
      <c r="N247" s="1"/>
      <c r="O247" s="1"/>
    </row>
    <row r="248" spans="1:15" ht="14.25" customHeight="1" x14ac:dyDescent="0.35">
      <c r="A248" s="8"/>
      <c r="B248" s="10"/>
      <c r="C248" s="144" t="s">
        <v>197</v>
      </c>
      <c r="D248" s="145"/>
      <c r="E248" s="145"/>
      <c r="F248" s="145"/>
      <c r="G248" s="145"/>
      <c r="H248" s="146"/>
      <c r="I248" s="50"/>
      <c r="J248" s="1"/>
      <c r="K248" s="1"/>
      <c r="L248" s="1"/>
      <c r="M248" s="1"/>
      <c r="N248" s="1"/>
      <c r="O248" s="1"/>
    </row>
    <row r="249" spans="1:15" ht="14.25" customHeight="1" x14ac:dyDescent="0.35">
      <c r="A249" s="15" t="s">
        <v>20</v>
      </c>
      <c r="B249" s="16">
        <v>361984</v>
      </c>
      <c r="C249" s="11">
        <v>162</v>
      </c>
      <c r="D249" s="12" t="s">
        <v>198</v>
      </c>
      <c r="E249" s="8" t="s">
        <v>22</v>
      </c>
      <c r="F249" s="9">
        <v>25</v>
      </c>
      <c r="G249" s="13">
        <f>B249</f>
        <v>361984</v>
      </c>
      <c r="H249" s="13">
        <f>G249*F249</f>
        <v>9049600</v>
      </c>
      <c r="I249" s="49"/>
      <c r="J249" s="1"/>
      <c r="K249" s="1"/>
      <c r="L249" s="1"/>
      <c r="M249" s="1"/>
      <c r="N249" s="1"/>
      <c r="O249" s="1"/>
    </row>
    <row r="250" spans="1:15" ht="14.25" customHeight="1" x14ac:dyDescent="0.35">
      <c r="A250" s="8"/>
      <c r="B250" s="10"/>
      <c r="C250" s="24"/>
      <c r="D250" s="25"/>
      <c r="E250" s="26"/>
      <c r="F250" s="27"/>
      <c r="G250" s="28"/>
      <c r="H250" s="28">
        <f>SUM(H248:H249)</f>
        <v>9049600</v>
      </c>
      <c r="I250" s="54"/>
      <c r="J250" s="1"/>
      <c r="K250" s="1"/>
      <c r="L250" s="1"/>
      <c r="M250" s="1"/>
      <c r="N250" s="1"/>
      <c r="O250" s="1"/>
    </row>
    <row r="251" spans="1:15" ht="14.25" customHeight="1" x14ac:dyDescent="0.35">
      <c r="A251" s="8"/>
      <c r="B251" s="10"/>
      <c r="C251" s="144" t="s">
        <v>199</v>
      </c>
      <c r="D251" s="145"/>
      <c r="E251" s="145"/>
      <c r="F251" s="145"/>
      <c r="G251" s="145"/>
      <c r="H251" s="146"/>
      <c r="I251" s="50"/>
      <c r="J251" s="1"/>
      <c r="K251" s="1"/>
      <c r="L251" s="1"/>
      <c r="M251" s="1"/>
      <c r="N251" s="1"/>
      <c r="O251" s="1"/>
    </row>
    <row r="252" spans="1:15" ht="14.25" customHeight="1" x14ac:dyDescent="0.35">
      <c r="A252" s="15" t="s">
        <v>20</v>
      </c>
      <c r="B252" s="16">
        <v>271488</v>
      </c>
      <c r="C252" s="11">
        <v>163</v>
      </c>
      <c r="D252" s="12" t="s">
        <v>200</v>
      </c>
      <c r="E252" s="8" t="s">
        <v>18</v>
      </c>
      <c r="F252" s="9">
        <v>500</v>
      </c>
      <c r="G252" s="13">
        <v>171253.96000000002</v>
      </c>
      <c r="H252" s="13">
        <f>G252*F252</f>
        <v>85626980.000000015</v>
      </c>
      <c r="I252" s="49">
        <v>271488</v>
      </c>
      <c r="J252" s="1">
        <v>135744000</v>
      </c>
      <c r="K252" s="1"/>
      <c r="L252" s="1"/>
      <c r="M252" s="1"/>
      <c r="N252" s="1"/>
      <c r="O252" s="1"/>
    </row>
    <row r="253" spans="1:15" ht="14.25" customHeight="1" x14ac:dyDescent="0.35">
      <c r="A253" s="8"/>
      <c r="B253" s="10"/>
      <c r="C253" s="24"/>
      <c r="D253" s="25"/>
      <c r="E253" s="26"/>
      <c r="F253" s="27"/>
      <c r="G253" s="28"/>
      <c r="H253" s="28">
        <f>SUM(H251:H252)</f>
        <v>85626980.000000015</v>
      </c>
      <c r="I253" s="54"/>
      <c r="J253" s="40">
        <f>+J252-H252</f>
        <v>50117019.999999985</v>
      </c>
      <c r="K253" s="1"/>
      <c r="L253" s="1"/>
      <c r="M253" s="1"/>
      <c r="N253" s="1"/>
      <c r="O253" s="1"/>
    </row>
    <row r="254" spans="1:15" ht="14.25" customHeight="1" x14ac:dyDescent="0.35">
      <c r="A254" s="8"/>
      <c r="B254" s="10"/>
      <c r="C254" s="24"/>
      <c r="D254" s="25"/>
      <c r="E254" s="26"/>
      <c r="F254" s="27"/>
      <c r="G254" s="28"/>
      <c r="H254" s="28"/>
      <c r="I254" s="54"/>
      <c r="J254" s="1"/>
      <c r="K254" s="1"/>
      <c r="L254" s="1"/>
      <c r="M254" s="1"/>
      <c r="N254" s="1"/>
      <c r="O254" s="1"/>
    </row>
    <row r="255" spans="1:15" ht="14.25" customHeight="1" x14ac:dyDescent="0.35">
      <c r="A255" s="8"/>
      <c r="B255" s="10"/>
      <c r="C255" s="24"/>
      <c r="D255" s="25" t="s">
        <v>201</v>
      </c>
      <c r="E255" s="26"/>
      <c r="F255" s="27"/>
      <c r="G255" s="28"/>
      <c r="H255" s="28">
        <f>H253+H250+H247+H243+H232+H221+H211+H205+H201+H197+H193+H187+H178+H171+H156+H142+H128+H115+H102+H92+H82+H68+H59</f>
        <v>768384575.05647993</v>
      </c>
      <c r="I255" s="54"/>
      <c r="J255" s="1"/>
      <c r="K255" s="1"/>
      <c r="L255" s="1"/>
      <c r="M255" s="1"/>
      <c r="N255" s="1"/>
      <c r="O255" s="1"/>
    </row>
    <row r="256" spans="1:15" ht="14.25" customHeight="1" x14ac:dyDescent="0.35">
      <c r="A256" s="8"/>
      <c r="B256" s="9"/>
      <c r="C256" s="24"/>
      <c r="D256" s="25"/>
      <c r="E256" s="26"/>
      <c r="F256" s="27"/>
      <c r="G256" s="28"/>
      <c r="H256" s="28"/>
      <c r="I256" s="54"/>
      <c r="J256" s="1"/>
      <c r="K256" s="1"/>
      <c r="L256" s="1"/>
      <c r="M256" s="1"/>
      <c r="N256" s="1"/>
      <c r="O256" s="1"/>
    </row>
    <row r="257" spans="1:15" ht="15" customHeight="1" x14ac:dyDescent="0.35">
      <c r="A257" s="9" t="s">
        <v>202</v>
      </c>
      <c r="B257" s="9"/>
      <c r="C257" s="154" t="s">
        <v>203</v>
      </c>
      <c r="D257" s="145"/>
      <c r="E257" s="145"/>
      <c r="F257" s="145"/>
      <c r="G257" s="145"/>
      <c r="H257" s="146"/>
      <c r="I257" s="50"/>
      <c r="J257" s="1"/>
      <c r="K257" s="1"/>
      <c r="L257" s="1"/>
      <c r="M257" s="1"/>
      <c r="N257" s="1"/>
      <c r="O257" s="1"/>
    </row>
    <row r="258" spans="1:15" ht="14.25" customHeight="1" x14ac:dyDescent="0.35">
      <c r="A258" s="30"/>
      <c r="B258" s="30"/>
      <c r="C258" s="22" t="s">
        <v>4</v>
      </c>
      <c r="D258" s="5" t="s">
        <v>5</v>
      </c>
      <c r="E258" s="4" t="s">
        <v>6</v>
      </c>
      <c r="F258" s="6" t="s">
        <v>7</v>
      </c>
      <c r="G258" s="23"/>
      <c r="H258" s="23"/>
      <c r="I258" s="54"/>
      <c r="J258" s="1"/>
      <c r="K258" s="1"/>
      <c r="L258" s="1"/>
      <c r="M258" s="1"/>
      <c r="N258" s="1"/>
      <c r="O258" s="1"/>
    </row>
    <row r="259" spans="1:15" ht="14.25" customHeight="1" x14ac:dyDescent="0.35">
      <c r="A259" s="8"/>
      <c r="B259" s="9"/>
      <c r="C259" s="155" t="s">
        <v>204</v>
      </c>
      <c r="D259" s="145"/>
      <c r="E259" s="145"/>
      <c r="F259" s="145"/>
      <c r="G259" s="145"/>
      <c r="H259" s="146"/>
      <c r="I259" s="50"/>
      <c r="J259" s="1"/>
      <c r="K259" s="1"/>
      <c r="L259" s="1"/>
      <c r="M259" s="1"/>
      <c r="N259" s="1"/>
      <c r="O259" s="1"/>
    </row>
    <row r="260" spans="1:15" ht="14.25" customHeight="1" x14ac:dyDescent="0.35">
      <c r="A260" s="8" t="s">
        <v>205</v>
      </c>
      <c r="B260" s="29">
        <v>45681</v>
      </c>
      <c r="C260" s="11">
        <v>1</v>
      </c>
      <c r="D260" s="12" t="s">
        <v>206</v>
      </c>
      <c r="E260" s="8" t="s">
        <v>22</v>
      </c>
      <c r="F260" s="9">
        <v>50</v>
      </c>
      <c r="G260" s="13">
        <f t="shared" ref="G260:G263" si="59">B260</f>
        <v>45681</v>
      </c>
      <c r="H260" s="13">
        <f t="shared" ref="H260:H263" si="60">G260*F260</f>
        <v>2284050</v>
      </c>
      <c r="I260" s="49"/>
      <c r="J260" s="1"/>
      <c r="K260" s="1"/>
      <c r="L260" s="1"/>
      <c r="M260" s="1"/>
      <c r="N260" s="1"/>
      <c r="O260" s="1"/>
    </row>
    <row r="261" spans="1:15" ht="14.25" customHeight="1" x14ac:dyDescent="0.35">
      <c r="A261" s="8" t="s">
        <v>207</v>
      </c>
      <c r="B261" s="29">
        <v>73542</v>
      </c>
      <c r="C261" s="11">
        <v>2</v>
      </c>
      <c r="D261" s="12" t="s">
        <v>208</v>
      </c>
      <c r="E261" s="8" t="s">
        <v>18</v>
      </c>
      <c r="F261" s="9">
        <v>50</v>
      </c>
      <c r="G261" s="13">
        <f t="shared" si="59"/>
        <v>73542</v>
      </c>
      <c r="H261" s="13">
        <f t="shared" si="60"/>
        <v>3677100</v>
      </c>
      <c r="I261" s="49"/>
      <c r="J261" s="1"/>
      <c r="K261" s="1"/>
      <c r="L261" s="1"/>
      <c r="M261" s="1"/>
      <c r="N261" s="1"/>
      <c r="O261" s="1"/>
    </row>
    <row r="262" spans="1:15" ht="14.25" customHeight="1" x14ac:dyDescent="0.35">
      <c r="A262" s="8" t="s">
        <v>148</v>
      </c>
      <c r="B262" s="29">
        <v>19336</v>
      </c>
      <c r="C262" s="11">
        <v>3</v>
      </c>
      <c r="D262" s="12" t="s">
        <v>209</v>
      </c>
      <c r="E262" s="8" t="s">
        <v>18</v>
      </c>
      <c r="F262" s="9">
        <v>180</v>
      </c>
      <c r="G262" s="13">
        <f t="shared" si="59"/>
        <v>19336</v>
      </c>
      <c r="H262" s="13">
        <f t="shared" si="60"/>
        <v>3480480</v>
      </c>
      <c r="I262" s="49"/>
      <c r="J262" s="1"/>
      <c r="K262" s="1"/>
      <c r="L262" s="1"/>
      <c r="M262" s="1"/>
      <c r="N262" s="1"/>
      <c r="O262" s="1"/>
    </row>
    <row r="263" spans="1:15" ht="14.25" customHeight="1" x14ac:dyDescent="0.35">
      <c r="A263" s="15" t="s">
        <v>20</v>
      </c>
      <c r="B263" s="31">
        <v>14530</v>
      </c>
      <c r="C263" s="11">
        <v>4</v>
      </c>
      <c r="D263" s="12" t="s">
        <v>210</v>
      </c>
      <c r="E263" s="8" t="s">
        <v>18</v>
      </c>
      <c r="F263" s="9">
        <v>150</v>
      </c>
      <c r="G263" s="13">
        <f t="shared" si="59"/>
        <v>14530</v>
      </c>
      <c r="H263" s="13">
        <f t="shared" si="60"/>
        <v>2179500</v>
      </c>
      <c r="I263" s="49"/>
      <c r="J263" s="1"/>
      <c r="K263" s="1"/>
      <c r="L263" s="1"/>
      <c r="M263" s="1"/>
      <c r="N263" s="1"/>
      <c r="O263" s="1"/>
    </row>
    <row r="264" spans="1:15" ht="14.25" customHeight="1" x14ac:dyDescent="0.35">
      <c r="A264" s="8"/>
      <c r="B264" s="9"/>
      <c r="C264" s="24"/>
      <c r="D264" s="25"/>
      <c r="E264" s="26"/>
      <c r="F264" s="27"/>
      <c r="G264" s="28"/>
      <c r="H264" s="28">
        <f>SUM(H260:H263)</f>
        <v>11621130</v>
      </c>
      <c r="I264" s="54"/>
      <c r="J264" s="1"/>
      <c r="K264" s="1"/>
      <c r="L264" s="1"/>
      <c r="M264" s="1"/>
      <c r="N264" s="1"/>
      <c r="O264" s="1"/>
    </row>
    <row r="265" spans="1:15" ht="14.25" customHeight="1" x14ac:dyDescent="0.35">
      <c r="A265" s="8"/>
      <c r="B265" s="9"/>
      <c r="C265" s="144" t="s">
        <v>211</v>
      </c>
      <c r="D265" s="145"/>
      <c r="E265" s="145"/>
      <c r="F265" s="145"/>
      <c r="G265" s="145"/>
      <c r="H265" s="146"/>
      <c r="I265" s="50"/>
      <c r="J265" s="1"/>
      <c r="K265" s="1"/>
      <c r="L265" s="1"/>
      <c r="M265" s="1"/>
      <c r="N265" s="1"/>
      <c r="O265" s="1"/>
    </row>
    <row r="266" spans="1:15" ht="14.25" customHeight="1" x14ac:dyDescent="0.35">
      <c r="A266" s="8" t="s">
        <v>148</v>
      </c>
      <c r="B266" s="29">
        <v>19336</v>
      </c>
      <c r="C266" s="11">
        <v>5</v>
      </c>
      <c r="D266" s="12" t="s">
        <v>209</v>
      </c>
      <c r="E266" s="8" t="s">
        <v>18</v>
      </c>
      <c r="F266" s="9">
        <v>180</v>
      </c>
      <c r="G266" s="13">
        <f t="shared" ref="G266:G267" si="61">B266</f>
        <v>19336</v>
      </c>
      <c r="H266" s="13">
        <f t="shared" ref="H266:H267" si="62">G266*F266</f>
        <v>3480480</v>
      </c>
      <c r="I266" s="49"/>
      <c r="J266" s="1"/>
      <c r="K266" s="1"/>
      <c r="L266" s="1"/>
      <c r="M266" s="1"/>
      <c r="N266" s="1"/>
      <c r="O266" s="1"/>
    </row>
    <row r="267" spans="1:15" ht="14.25" customHeight="1" x14ac:dyDescent="0.35">
      <c r="A267" s="15" t="s">
        <v>20</v>
      </c>
      <c r="B267" s="31">
        <v>80662</v>
      </c>
      <c r="C267" s="11">
        <v>6</v>
      </c>
      <c r="D267" s="12" t="s">
        <v>212</v>
      </c>
      <c r="E267" s="8" t="s">
        <v>22</v>
      </c>
      <c r="F267" s="9">
        <v>30</v>
      </c>
      <c r="G267" s="13">
        <f t="shared" si="61"/>
        <v>80662</v>
      </c>
      <c r="H267" s="13">
        <f t="shared" si="62"/>
        <v>2419860</v>
      </c>
      <c r="I267" s="49"/>
      <c r="J267" s="1"/>
      <c r="K267" s="1"/>
      <c r="L267" s="1"/>
      <c r="M267" s="1"/>
      <c r="N267" s="1"/>
      <c r="O267" s="1"/>
    </row>
    <row r="268" spans="1:15" ht="14.25" customHeight="1" x14ac:dyDescent="0.35">
      <c r="A268" s="8"/>
      <c r="B268" s="10"/>
      <c r="C268" s="24"/>
      <c r="D268" s="25"/>
      <c r="E268" s="26"/>
      <c r="F268" s="27"/>
      <c r="G268" s="28"/>
      <c r="H268" s="28">
        <f>SUM(H266:H267)</f>
        <v>5900340</v>
      </c>
      <c r="I268" s="54"/>
      <c r="J268" s="1"/>
      <c r="K268" s="1"/>
      <c r="L268" s="1"/>
      <c r="M268" s="1"/>
      <c r="N268" s="1"/>
      <c r="O268" s="1"/>
    </row>
    <row r="269" spans="1:15" ht="14.25" customHeight="1" x14ac:dyDescent="0.35">
      <c r="A269" s="8"/>
      <c r="B269" s="9"/>
      <c r="C269" s="144" t="s">
        <v>213</v>
      </c>
      <c r="D269" s="145"/>
      <c r="E269" s="145"/>
      <c r="F269" s="145"/>
      <c r="G269" s="145"/>
      <c r="H269" s="146"/>
      <c r="I269" s="50"/>
      <c r="J269" s="1"/>
      <c r="K269" s="1"/>
      <c r="L269" s="1"/>
      <c r="M269" s="1"/>
      <c r="N269" s="1"/>
      <c r="O269" s="1"/>
    </row>
    <row r="270" spans="1:15" ht="14.25" customHeight="1" x14ac:dyDescent="0.35">
      <c r="A270" s="15" t="s">
        <v>20</v>
      </c>
      <c r="B270" s="16">
        <v>79639</v>
      </c>
      <c r="C270" s="11">
        <v>7</v>
      </c>
      <c r="D270" s="12" t="s">
        <v>93</v>
      </c>
      <c r="E270" s="8" t="s">
        <v>18</v>
      </c>
      <c r="F270" s="9">
        <v>100</v>
      </c>
      <c r="G270" s="13">
        <f t="shared" ref="G270:G276" si="63">B270</f>
        <v>79639</v>
      </c>
      <c r="H270" s="13">
        <f t="shared" ref="H270:H276" si="64">G270*F270</f>
        <v>7963900</v>
      </c>
      <c r="I270" s="49"/>
      <c r="J270" s="1"/>
      <c r="K270" s="1"/>
      <c r="L270" s="1"/>
      <c r="M270" s="1"/>
      <c r="N270" s="1"/>
      <c r="O270" s="1"/>
    </row>
    <row r="271" spans="1:15" ht="14.25" customHeight="1" x14ac:dyDescent="0.35">
      <c r="A271" s="8" t="s">
        <v>214</v>
      </c>
      <c r="B271" s="29">
        <v>9852</v>
      </c>
      <c r="C271" s="11">
        <v>8</v>
      </c>
      <c r="D271" s="12" t="s">
        <v>215</v>
      </c>
      <c r="E271" s="8" t="s">
        <v>18</v>
      </c>
      <c r="F271" s="9">
        <v>1700</v>
      </c>
      <c r="G271" s="13">
        <f t="shared" si="63"/>
        <v>9852</v>
      </c>
      <c r="H271" s="13">
        <f t="shared" si="64"/>
        <v>16748400</v>
      </c>
      <c r="I271" s="49"/>
      <c r="J271" s="1"/>
      <c r="K271" s="1"/>
      <c r="L271" s="1"/>
      <c r="M271" s="1"/>
      <c r="N271" s="1"/>
      <c r="O271" s="1"/>
    </row>
    <row r="272" spans="1:15" ht="14.25" customHeight="1" x14ac:dyDescent="0.35">
      <c r="A272" s="8" t="s">
        <v>148</v>
      </c>
      <c r="B272" s="29">
        <v>19336</v>
      </c>
      <c r="C272" s="11">
        <v>9</v>
      </c>
      <c r="D272" s="12" t="s">
        <v>209</v>
      </c>
      <c r="E272" s="8" t="s">
        <v>18</v>
      </c>
      <c r="F272" s="9">
        <v>100</v>
      </c>
      <c r="G272" s="13">
        <f t="shared" si="63"/>
        <v>19336</v>
      </c>
      <c r="H272" s="13">
        <f t="shared" si="64"/>
        <v>1933600</v>
      </c>
      <c r="I272" s="49"/>
      <c r="J272" s="1"/>
      <c r="K272" s="1"/>
      <c r="L272" s="1"/>
      <c r="M272" s="1"/>
      <c r="N272" s="1"/>
      <c r="O272" s="1"/>
    </row>
    <row r="273" spans="1:15" ht="14.25" customHeight="1" x14ac:dyDescent="0.35">
      <c r="A273" s="8" t="s">
        <v>61</v>
      </c>
      <c r="B273" s="29">
        <v>3780</v>
      </c>
      <c r="C273" s="11">
        <v>10</v>
      </c>
      <c r="D273" s="12" t="s">
        <v>209</v>
      </c>
      <c r="E273" s="8" t="s">
        <v>22</v>
      </c>
      <c r="F273" s="9">
        <v>550</v>
      </c>
      <c r="G273" s="13">
        <f t="shared" si="63"/>
        <v>3780</v>
      </c>
      <c r="H273" s="13">
        <f t="shared" si="64"/>
        <v>2079000</v>
      </c>
      <c r="I273" s="49"/>
      <c r="J273" s="1"/>
      <c r="K273" s="1"/>
      <c r="L273" s="1"/>
      <c r="M273" s="1"/>
      <c r="N273" s="1"/>
      <c r="O273" s="1"/>
    </row>
    <row r="274" spans="1:15" ht="14.25" customHeight="1" x14ac:dyDescent="0.35">
      <c r="A274" s="8" t="s">
        <v>216</v>
      </c>
      <c r="B274" s="29">
        <v>20355</v>
      </c>
      <c r="C274" s="11">
        <v>11</v>
      </c>
      <c r="D274" s="12" t="s">
        <v>217</v>
      </c>
      <c r="E274" s="8" t="s">
        <v>18</v>
      </c>
      <c r="F274" s="9">
        <v>100</v>
      </c>
      <c r="G274" s="13">
        <f t="shared" si="63"/>
        <v>20355</v>
      </c>
      <c r="H274" s="13">
        <f t="shared" si="64"/>
        <v>2035500</v>
      </c>
      <c r="I274" s="49"/>
      <c r="J274" s="1"/>
      <c r="K274" s="1"/>
      <c r="L274" s="1"/>
      <c r="M274" s="1"/>
      <c r="N274" s="1"/>
      <c r="O274" s="1"/>
    </row>
    <row r="275" spans="1:15" ht="14.25" customHeight="1" x14ac:dyDescent="0.35">
      <c r="A275" s="8" t="s">
        <v>48</v>
      </c>
      <c r="B275" s="29">
        <v>548444</v>
      </c>
      <c r="C275" s="11">
        <v>12</v>
      </c>
      <c r="D275" s="12" t="s">
        <v>218</v>
      </c>
      <c r="E275" s="8" t="s">
        <v>18</v>
      </c>
      <c r="F275" s="9">
        <v>30</v>
      </c>
      <c r="G275" s="13">
        <f t="shared" si="63"/>
        <v>548444</v>
      </c>
      <c r="H275" s="13">
        <f t="shared" si="64"/>
        <v>16453320</v>
      </c>
      <c r="I275" s="49"/>
      <c r="J275" s="1"/>
      <c r="K275" s="1"/>
      <c r="L275" s="1"/>
      <c r="M275" s="1"/>
      <c r="N275" s="1"/>
      <c r="O275" s="1"/>
    </row>
    <row r="276" spans="1:15" ht="43.5" customHeight="1" x14ac:dyDescent="0.35">
      <c r="A276" s="8" t="s">
        <v>219</v>
      </c>
      <c r="B276" s="29">
        <v>27672</v>
      </c>
      <c r="C276" s="11">
        <v>13</v>
      </c>
      <c r="D276" s="12" t="s">
        <v>95</v>
      </c>
      <c r="E276" s="8" t="s">
        <v>22</v>
      </c>
      <c r="F276" s="9">
        <v>60</v>
      </c>
      <c r="G276" s="13">
        <f t="shared" si="63"/>
        <v>27672</v>
      </c>
      <c r="H276" s="13">
        <f t="shared" si="64"/>
        <v>1660320</v>
      </c>
      <c r="I276" s="49"/>
      <c r="J276" s="1"/>
      <c r="K276" s="1"/>
      <c r="L276" s="1"/>
      <c r="M276" s="1"/>
      <c r="N276" s="1"/>
      <c r="O276" s="1"/>
    </row>
    <row r="277" spans="1:15" ht="14.25" customHeight="1" x14ac:dyDescent="0.35">
      <c r="A277" s="8"/>
      <c r="B277" s="9"/>
      <c r="C277" s="24"/>
      <c r="D277" s="25"/>
      <c r="E277" s="26"/>
      <c r="F277" s="27"/>
      <c r="G277" s="28"/>
      <c r="H277" s="28">
        <f>SUM(H270:H276)</f>
        <v>48874040</v>
      </c>
      <c r="I277" s="54"/>
      <c r="J277" s="1"/>
      <c r="K277" s="1"/>
      <c r="L277" s="1"/>
      <c r="M277" s="1"/>
      <c r="N277" s="1"/>
      <c r="O277" s="1"/>
    </row>
    <row r="278" spans="1:15" ht="14.25" customHeight="1" x14ac:dyDescent="0.35">
      <c r="A278" s="8"/>
      <c r="B278" s="9"/>
      <c r="C278" s="144" t="s">
        <v>220</v>
      </c>
      <c r="D278" s="145"/>
      <c r="E278" s="145"/>
      <c r="F278" s="145"/>
      <c r="G278" s="145"/>
      <c r="H278" s="146"/>
      <c r="I278" s="50"/>
      <c r="J278" s="1"/>
      <c r="K278" s="1"/>
      <c r="L278" s="1"/>
      <c r="M278" s="1"/>
      <c r="N278" s="1"/>
      <c r="O278" s="1"/>
    </row>
    <row r="279" spans="1:15" ht="14.25" customHeight="1" x14ac:dyDescent="0.35">
      <c r="A279" s="15" t="s">
        <v>20</v>
      </c>
      <c r="B279" s="31">
        <v>54297</v>
      </c>
      <c r="C279" s="11">
        <v>14</v>
      </c>
      <c r="D279" s="12" t="s">
        <v>221</v>
      </c>
      <c r="E279" s="8" t="s">
        <v>22</v>
      </c>
      <c r="F279" s="9">
        <v>600</v>
      </c>
      <c r="G279" s="13">
        <f t="shared" ref="G279:G291" si="65">B279</f>
        <v>54297</v>
      </c>
      <c r="H279" s="13">
        <f t="shared" ref="H279:H291" si="66">G279*F279</f>
        <v>32578200</v>
      </c>
      <c r="I279" s="49"/>
      <c r="J279" s="1"/>
      <c r="K279" s="1"/>
      <c r="L279" s="1"/>
      <c r="M279" s="1"/>
      <c r="N279" s="1"/>
      <c r="O279" s="1"/>
    </row>
    <row r="280" spans="1:15" ht="14.25" customHeight="1" x14ac:dyDescent="0.35">
      <c r="A280" s="15" t="s">
        <v>20</v>
      </c>
      <c r="B280" s="31">
        <v>15965</v>
      </c>
      <c r="C280" s="11">
        <v>15</v>
      </c>
      <c r="D280" s="12" t="s">
        <v>222</v>
      </c>
      <c r="E280" s="8" t="s">
        <v>18</v>
      </c>
      <c r="F280" s="9">
        <v>700</v>
      </c>
      <c r="G280" s="13">
        <f t="shared" si="65"/>
        <v>15965</v>
      </c>
      <c r="H280" s="13">
        <f t="shared" si="66"/>
        <v>11175500</v>
      </c>
      <c r="I280" s="49"/>
      <c r="J280" s="1"/>
      <c r="K280" s="1"/>
      <c r="L280" s="1"/>
      <c r="M280" s="1"/>
      <c r="N280" s="1"/>
      <c r="O280" s="1"/>
    </row>
    <row r="281" spans="1:15" ht="14.25" customHeight="1" x14ac:dyDescent="0.35">
      <c r="A281" s="8" t="s">
        <v>148</v>
      </c>
      <c r="B281" s="29">
        <v>19336</v>
      </c>
      <c r="C281" s="11">
        <v>16</v>
      </c>
      <c r="D281" s="12" t="s">
        <v>209</v>
      </c>
      <c r="E281" s="8" t="s">
        <v>18</v>
      </c>
      <c r="F281" s="9">
        <v>160</v>
      </c>
      <c r="G281" s="13">
        <f t="shared" si="65"/>
        <v>19336</v>
      </c>
      <c r="H281" s="13">
        <f t="shared" si="66"/>
        <v>3093760</v>
      </c>
      <c r="I281" s="49"/>
      <c r="J281" s="1"/>
      <c r="K281" s="1"/>
      <c r="L281" s="1"/>
      <c r="M281" s="1"/>
      <c r="N281" s="1"/>
      <c r="O281" s="1"/>
    </row>
    <row r="282" spans="1:15" ht="14.25" customHeight="1" x14ac:dyDescent="0.35">
      <c r="A282" s="30" t="s">
        <v>158</v>
      </c>
      <c r="B282" s="29">
        <f>403621+223825</f>
        <v>627446</v>
      </c>
      <c r="C282" s="11">
        <v>17</v>
      </c>
      <c r="D282" s="12" t="s">
        <v>223</v>
      </c>
      <c r="E282" s="8" t="s">
        <v>15</v>
      </c>
      <c r="F282" s="9">
        <v>1</v>
      </c>
      <c r="G282" s="13">
        <f t="shared" si="65"/>
        <v>627446</v>
      </c>
      <c r="H282" s="13">
        <f t="shared" si="66"/>
        <v>627446</v>
      </c>
      <c r="I282" s="49"/>
      <c r="J282" s="1"/>
      <c r="K282" s="1"/>
      <c r="L282" s="1"/>
      <c r="M282" s="1"/>
      <c r="N282" s="1"/>
      <c r="O282" s="1"/>
    </row>
    <row r="283" spans="1:15" ht="14.25" customHeight="1" x14ac:dyDescent="0.35">
      <c r="A283" s="15" t="s">
        <v>20</v>
      </c>
      <c r="B283" s="31">
        <v>1159961</v>
      </c>
      <c r="C283" s="11">
        <v>18</v>
      </c>
      <c r="D283" s="12" t="s">
        <v>224</v>
      </c>
      <c r="E283" s="8" t="s">
        <v>15</v>
      </c>
      <c r="F283" s="9">
        <v>1</v>
      </c>
      <c r="G283" s="13">
        <f t="shared" si="65"/>
        <v>1159961</v>
      </c>
      <c r="H283" s="13">
        <f t="shared" si="66"/>
        <v>1159961</v>
      </c>
      <c r="I283" s="49"/>
      <c r="J283" s="1"/>
      <c r="K283" s="1"/>
      <c r="L283" s="1"/>
      <c r="M283" s="1"/>
      <c r="N283" s="1"/>
      <c r="O283" s="1"/>
    </row>
    <row r="284" spans="1:15" ht="14.25" customHeight="1" x14ac:dyDescent="0.35">
      <c r="A284" s="8" t="s">
        <v>48</v>
      </c>
      <c r="B284" s="29">
        <v>548444</v>
      </c>
      <c r="C284" s="11">
        <v>19</v>
      </c>
      <c r="D284" s="12" t="s">
        <v>225</v>
      </c>
      <c r="E284" s="8" t="s">
        <v>18</v>
      </c>
      <c r="F284" s="9">
        <v>25</v>
      </c>
      <c r="G284" s="13">
        <f t="shared" si="65"/>
        <v>548444</v>
      </c>
      <c r="H284" s="13">
        <f t="shared" si="66"/>
        <v>13711100</v>
      </c>
      <c r="I284" s="49"/>
      <c r="J284" s="1"/>
      <c r="K284" s="1"/>
      <c r="L284" s="1"/>
      <c r="M284" s="1"/>
      <c r="N284" s="1"/>
      <c r="O284" s="1"/>
    </row>
    <row r="285" spans="1:15" ht="14.25" customHeight="1" x14ac:dyDescent="0.35">
      <c r="A285" s="8" t="s">
        <v>226</v>
      </c>
      <c r="B285" s="29">
        <v>63842</v>
      </c>
      <c r="C285" s="11">
        <v>20</v>
      </c>
      <c r="D285" s="12" t="s">
        <v>160</v>
      </c>
      <c r="E285" s="8" t="s">
        <v>18</v>
      </c>
      <c r="F285" s="9">
        <v>50</v>
      </c>
      <c r="G285" s="13">
        <f t="shared" si="65"/>
        <v>63842</v>
      </c>
      <c r="H285" s="13">
        <f t="shared" si="66"/>
        <v>3192100</v>
      </c>
      <c r="I285" s="49"/>
      <c r="J285" s="1"/>
      <c r="K285" s="1"/>
      <c r="L285" s="1"/>
      <c r="M285" s="1"/>
      <c r="N285" s="1"/>
      <c r="O285" s="1"/>
    </row>
    <row r="286" spans="1:15" ht="14.25" customHeight="1" x14ac:dyDescent="0.35">
      <c r="A286" s="15" t="s">
        <v>20</v>
      </c>
      <c r="B286" s="31">
        <v>148209</v>
      </c>
      <c r="C286" s="11">
        <v>21</v>
      </c>
      <c r="D286" s="12" t="s">
        <v>227</v>
      </c>
      <c r="E286" s="8" t="s">
        <v>15</v>
      </c>
      <c r="F286" s="9">
        <v>30</v>
      </c>
      <c r="G286" s="13">
        <f t="shared" si="65"/>
        <v>148209</v>
      </c>
      <c r="H286" s="13">
        <f t="shared" si="66"/>
        <v>4446270</v>
      </c>
      <c r="I286" s="49"/>
      <c r="J286" s="1"/>
      <c r="K286" s="1"/>
      <c r="L286" s="1"/>
      <c r="M286" s="1"/>
      <c r="N286" s="1"/>
      <c r="O286" s="1"/>
    </row>
    <row r="287" spans="1:15" ht="14.25" customHeight="1" x14ac:dyDescent="0.35">
      <c r="A287" s="15" t="s">
        <v>20</v>
      </c>
      <c r="B287" s="31">
        <v>195139</v>
      </c>
      <c r="C287" s="11">
        <v>22</v>
      </c>
      <c r="D287" s="12" t="s">
        <v>228</v>
      </c>
      <c r="E287" s="8" t="s">
        <v>15</v>
      </c>
      <c r="F287" s="9">
        <v>25</v>
      </c>
      <c r="G287" s="13">
        <f t="shared" si="65"/>
        <v>195139</v>
      </c>
      <c r="H287" s="13">
        <f t="shared" si="66"/>
        <v>4878475</v>
      </c>
      <c r="I287" s="49"/>
      <c r="J287" s="1"/>
      <c r="K287" s="1"/>
      <c r="L287" s="1"/>
      <c r="M287" s="1"/>
      <c r="N287" s="1"/>
      <c r="O287" s="1"/>
    </row>
    <row r="288" spans="1:15" ht="14.25" customHeight="1" x14ac:dyDescent="0.35">
      <c r="A288" s="15" t="s">
        <v>20</v>
      </c>
      <c r="B288" s="31">
        <v>452509</v>
      </c>
      <c r="C288" s="11">
        <v>23</v>
      </c>
      <c r="D288" s="12" t="s">
        <v>229</v>
      </c>
      <c r="E288" s="8" t="s">
        <v>15</v>
      </c>
      <c r="F288" s="9">
        <v>35</v>
      </c>
      <c r="G288" s="13">
        <f t="shared" si="65"/>
        <v>452509</v>
      </c>
      <c r="H288" s="13">
        <f t="shared" si="66"/>
        <v>15837815</v>
      </c>
      <c r="I288" s="49"/>
      <c r="J288" s="1"/>
      <c r="K288" s="1"/>
      <c r="L288" s="1"/>
      <c r="M288" s="1"/>
      <c r="N288" s="1"/>
      <c r="O288" s="1"/>
    </row>
    <row r="289" spans="1:15" ht="14.25" customHeight="1" x14ac:dyDescent="0.35">
      <c r="A289" s="8" t="s">
        <v>230</v>
      </c>
      <c r="B289" s="29">
        <v>65</v>
      </c>
      <c r="C289" s="11">
        <v>24</v>
      </c>
      <c r="D289" s="12" t="s">
        <v>231</v>
      </c>
      <c r="E289" s="8" t="s">
        <v>18</v>
      </c>
      <c r="F289" s="32">
        <v>80000</v>
      </c>
      <c r="G289" s="13">
        <v>165</v>
      </c>
      <c r="H289" s="13">
        <f t="shared" si="66"/>
        <v>13200000</v>
      </c>
      <c r="I289" s="49"/>
      <c r="J289" s="1"/>
      <c r="K289" s="1"/>
      <c r="L289" s="1"/>
      <c r="M289" s="1"/>
      <c r="N289" s="1"/>
      <c r="O289" s="1"/>
    </row>
    <row r="290" spans="1:15" ht="14.25" customHeight="1" x14ac:dyDescent="0.35">
      <c r="A290" s="15" t="s">
        <v>20</v>
      </c>
      <c r="B290" s="31">
        <v>84840</v>
      </c>
      <c r="C290" s="11">
        <v>25</v>
      </c>
      <c r="D290" s="12" t="s">
        <v>232</v>
      </c>
      <c r="E290" s="8" t="s">
        <v>18</v>
      </c>
      <c r="F290" s="9">
        <v>500</v>
      </c>
      <c r="G290" s="13">
        <f t="shared" si="65"/>
        <v>84840</v>
      </c>
      <c r="H290" s="13">
        <f t="shared" si="66"/>
        <v>42420000</v>
      </c>
      <c r="I290" s="49"/>
      <c r="J290" s="1"/>
      <c r="K290" s="1"/>
      <c r="L290" s="1"/>
      <c r="M290" s="1"/>
      <c r="N290" s="1"/>
      <c r="O290" s="1"/>
    </row>
    <row r="291" spans="1:15" ht="14.25" customHeight="1" x14ac:dyDescent="0.35">
      <c r="A291" s="15" t="s">
        <v>20</v>
      </c>
      <c r="B291" s="31">
        <v>27651</v>
      </c>
      <c r="C291" s="11">
        <v>26</v>
      </c>
      <c r="D291" s="12" t="s">
        <v>233</v>
      </c>
      <c r="E291" s="8" t="s">
        <v>15</v>
      </c>
      <c r="F291" s="9">
        <v>200</v>
      </c>
      <c r="G291" s="13">
        <f t="shared" si="65"/>
        <v>27651</v>
      </c>
      <c r="H291" s="13">
        <f t="shared" si="66"/>
        <v>5530200</v>
      </c>
      <c r="I291" s="49"/>
      <c r="J291" s="1"/>
      <c r="K291" s="1"/>
      <c r="L291" s="1"/>
      <c r="M291" s="1"/>
      <c r="N291" s="1"/>
      <c r="O291" s="1"/>
    </row>
    <row r="292" spans="1:15" ht="14.25" customHeight="1" x14ac:dyDescent="0.35">
      <c r="A292" s="8"/>
      <c r="B292" s="9"/>
      <c r="C292" s="24"/>
      <c r="D292" s="25"/>
      <c r="E292" s="26"/>
      <c r="F292" s="27"/>
      <c r="G292" s="28"/>
      <c r="H292" s="28">
        <f>SUM(H279:H291)</f>
        <v>151850827</v>
      </c>
      <c r="I292" s="54"/>
      <c r="J292" s="1"/>
      <c r="K292" s="1"/>
      <c r="L292" s="1"/>
      <c r="M292" s="1"/>
      <c r="N292" s="1"/>
      <c r="O292" s="1"/>
    </row>
    <row r="293" spans="1:15" ht="14.25" customHeight="1" x14ac:dyDescent="0.35">
      <c r="A293" s="8"/>
      <c r="B293" s="9"/>
      <c r="C293" s="11"/>
      <c r="D293" s="12"/>
      <c r="E293" s="8"/>
      <c r="F293" s="9"/>
      <c r="G293" s="13"/>
      <c r="H293" s="13"/>
      <c r="I293" s="49"/>
      <c r="J293" s="1"/>
      <c r="K293" s="1"/>
      <c r="L293" s="1"/>
      <c r="M293" s="1"/>
      <c r="N293" s="1"/>
      <c r="O293" s="1"/>
    </row>
    <row r="294" spans="1:15" ht="14.25" customHeight="1" x14ac:dyDescent="0.35">
      <c r="A294" s="8"/>
      <c r="B294" s="9"/>
      <c r="C294" s="144" t="s">
        <v>234</v>
      </c>
      <c r="D294" s="145"/>
      <c r="E294" s="145"/>
      <c r="F294" s="145"/>
      <c r="G294" s="145"/>
      <c r="H294" s="146"/>
      <c r="I294" s="50"/>
      <c r="J294" s="1"/>
      <c r="K294" s="1"/>
      <c r="L294" s="1"/>
      <c r="M294" s="1"/>
      <c r="N294" s="1"/>
      <c r="O294" s="1"/>
    </row>
    <row r="295" spans="1:15" ht="14.25" customHeight="1" x14ac:dyDescent="0.35">
      <c r="A295" s="8" t="s">
        <v>94</v>
      </c>
      <c r="B295" s="29">
        <v>32605</v>
      </c>
      <c r="C295" s="11">
        <v>27</v>
      </c>
      <c r="D295" s="12" t="s">
        <v>235</v>
      </c>
      <c r="E295" s="8" t="s">
        <v>22</v>
      </c>
      <c r="F295" s="9">
        <v>120</v>
      </c>
      <c r="G295" s="13">
        <f t="shared" ref="G295:G302" si="67">B295</f>
        <v>32605</v>
      </c>
      <c r="H295" s="13">
        <f t="shared" ref="H295:H302" si="68">G295*F295</f>
        <v>3912600</v>
      </c>
      <c r="I295" s="49"/>
      <c r="J295" s="1"/>
      <c r="K295" s="1"/>
      <c r="L295" s="1"/>
      <c r="M295" s="1"/>
      <c r="N295" s="1"/>
      <c r="O295" s="1"/>
    </row>
    <row r="296" spans="1:15" ht="14.25" customHeight="1" x14ac:dyDescent="0.35">
      <c r="A296" s="15" t="s">
        <v>20</v>
      </c>
      <c r="B296" s="31">
        <v>4340</v>
      </c>
      <c r="C296" s="11">
        <v>28</v>
      </c>
      <c r="D296" s="12" t="s">
        <v>236</v>
      </c>
      <c r="E296" s="8" t="s">
        <v>22</v>
      </c>
      <c r="F296" s="9">
        <v>800</v>
      </c>
      <c r="G296" s="13">
        <f t="shared" si="67"/>
        <v>4340</v>
      </c>
      <c r="H296" s="13">
        <f t="shared" si="68"/>
        <v>3472000</v>
      </c>
      <c r="I296" s="49"/>
      <c r="J296" s="1"/>
      <c r="K296" s="1"/>
      <c r="L296" s="1"/>
      <c r="M296" s="1"/>
      <c r="N296" s="1"/>
      <c r="O296" s="1"/>
    </row>
    <row r="297" spans="1:15" ht="14.25" customHeight="1" x14ac:dyDescent="0.35">
      <c r="A297" s="8" t="s">
        <v>214</v>
      </c>
      <c r="B297" s="29">
        <v>9852</v>
      </c>
      <c r="C297" s="11">
        <v>29</v>
      </c>
      <c r="D297" s="12" t="s">
        <v>215</v>
      </c>
      <c r="E297" s="8" t="s">
        <v>18</v>
      </c>
      <c r="F297" s="9">
        <v>1900</v>
      </c>
      <c r="G297" s="13">
        <f t="shared" si="67"/>
        <v>9852</v>
      </c>
      <c r="H297" s="13">
        <f t="shared" si="68"/>
        <v>18718800</v>
      </c>
      <c r="I297" s="49"/>
      <c r="J297" s="1"/>
      <c r="K297" s="1"/>
      <c r="L297" s="1"/>
      <c r="M297" s="1"/>
      <c r="N297" s="1"/>
      <c r="O297" s="1"/>
    </row>
    <row r="298" spans="1:15" ht="14.25" customHeight="1" x14ac:dyDescent="0.35">
      <c r="A298" s="8" t="s">
        <v>148</v>
      </c>
      <c r="B298" s="29">
        <v>19336</v>
      </c>
      <c r="C298" s="11">
        <v>30</v>
      </c>
      <c r="D298" s="12" t="s">
        <v>209</v>
      </c>
      <c r="E298" s="8" t="s">
        <v>18</v>
      </c>
      <c r="F298" s="9">
        <v>220</v>
      </c>
      <c r="G298" s="13">
        <f t="shared" si="67"/>
        <v>19336</v>
      </c>
      <c r="H298" s="13">
        <f t="shared" si="68"/>
        <v>4253920</v>
      </c>
      <c r="I298" s="49"/>
      <c r="J298" s="1"/>
      <c r="K298" s="1"/>
      <c r="L298" s="1"/>
      <c r="M298" s="1"/>
      <c r="N298" s="1"/>
      <c r="O298" s="1"/>
    </row>
    <row r="299" spans="1:15" ht="14.25" customHeight="1" x14ac:dyDescent="0.35">
      <c r="A299" s="8" t="s">
        <v>61</v>
      </c>
      <c r="B299" s="29">
        <v>3780</v>
      </c>
      <c r="C299" s="11">
        <v>31</v>
      </c>
      <c r="D299" s="12" t="s">
        <v>237</v>
      </c>
      <c r="E299" s="8" t="s">
        <v>22</v>
      </c>
      <c r="F299" s="9">
        <v>250</v>
      </c>
      <c r="G299" s="13">
        <f t="shared" si="67"/>
        <v>3780</v>
      </c>
      <c r="H299" s="13">
        <f t="shared" si="68"/>
        <v>945000</v>
      </c>
      <c r="I299" s="49"/>
      <c r="J299" s="1"/>
      <c r="K299" s="1"/>
      <c r="L299" s="1"/>
      <c r="M299" s="1"/>
      <c r="N299" s="1"/>
      <c r="O299" s="1"/>
    </row>
    <row r="300" spans="1:15" ht="14.25" customHeight="1" x14ac:dyDescent="0.35">
      <c r="A300" s="15" t="s">
        <v>20</v>
      </c>
      <c r="B300" s="31">
        <v>15965</v>
      </c>
      <c r="C300" s="11">
        <v>32</v>
      </c>
      <c r="D300" s="12" t="s">
        <v>238</v>
      </c>
      <c r="E300" s="8" t="s">
        <v>18</v>
      </c>
      <c r="F300" s="9">
        <v>900</v>
      </c>
      <c r="G300" s="13">
        <f t="shared" si="67"/>
        <v>15965</v>
      </c>
      <c r="H300" s="13">
        <f t="shared" si="68"/>
        <v>14368500</v>
      </c>
      <c r="I300" s="49"/>
      <c r="J300" s="1"/>
      <c r="K300" s="1"/>
      <c r="L300" s="1"/>
      <c r="M300" s="1"/>
      <c r="N300" s="1"/>
      <c r="O300" s="1"/>
    </row>
    <row r="301" spans="1:15" ht="14.25" customHeight="1" x14ac:dyDescent="0.35">
      <c r="A301" s="15" t="s">
        <v>20</v>
      </c>
      <c r="B301" s="31">
        <v>24040</v>
      </c>
      <c r="C301" s="11">
        <v>33</v>
      </c>
      <c r="D301" s="12" t="s">
        <v>239</v>
      </c>
      <c r="E301" s="8" t="s">
        <v>18</v>
      </c>
      <c r="F301" s="9">
        <v>100</v>
      </c>
      <c r="G301" s="13">
        <f t="shared" si="67"/>
        <v>24040</v>
      </c>
      <c r="H301" s="13">
        <f t="shared" si="68"/>
        <v>2404000</v>
      </c>
      <c r="I301" s="49"/>
      <c r="J301" s="1"/>
      <c r="K301" s="1"/>
      <c r="L301" s="1"/>
      <c r="M301" s="1"/>
      <c r="N301" s="1"/>
      <c r="O301" s="1"/>
    </row>
    <row r="302" spans="1:15" ht="14.25" customHeight="1" x14ac:dyDescent="0.35">
      <c r="A302" s="15" t="s">
        <v>20</v>
      </c>
      <c r="B302" s="31">
        <v>85376</v>
      </c>
      <c r="C302" s="11">
        <v>34</v>
      </c>
      <c r="D302" s="12" t="s">
        <v>240</v>
      </c>
      <c r="E302" s="8" t="s">
        <v>18</v>
      </c>
      <c r="F302" s="9">
        <v>200</v>
      </c>
      <c r="G302" s="13">
        <f t="shared" si="67"/>
        <v>85376</v>
      </c>
      <c r="H302" s="13">
        <f t="shared" si="68"/>
        <v>17075200</v>
      </c>
      <c r="I302" s="49"/>
      <c r="J302" s="1"/>
      <c r="K302" s="1"/>
      <c r="L302" s="1"/>
      <c r="M302" s="1"/>
      <c r="N302" s="1"/>
      <c r="O302" s="1"/>
    </row>
    <row r="303" spans="1:15" ht="14.25" customHeight="1" x14ac:dyDescent="0.35">
      <c r="A303" s="41"/>
      <c r="B303" s="1"/>
      <c r="C303" s="26"/>
      <c r="D303" s="25"/>
      <c r="E303" s="26"/>
      <c r="F303" s="27"/>
      <c r="G303" s="28"/>
      <c r="H303" s="28">
        <f>SUM(H295:H302)</f>
        <v>65150020</v>
      </c>
      <c r="I303" s="54"/>
      <c r="J303" s="1"/>
      <c r="K303" s="1"/>
      <c r="L303" s="1"/>
      <c r="M303" s="1"/>
      <c r="N303" s="1"/>
      <c r="O303" s="1"/>
    </row>
    <row r="304" spans="1:15" ht="14.25" customHeight="1" x14ac:dyDescent="0.35">
      <c r="A304" s="41"/>
      <c r="B304" s="1"/>
      <c r="C304" s="26"/>
      <c r="D304" s="25"/>
      <c r="E304" s="26"/>
      <c r="F304" s="27"/>
      <c r="G304" s="28"/>
      <c r="H304" s="28"/>
      <c r="I304" s="54"/>
      <c r="J304" s="1"/>
      <c r="K304" s="1"/>
      <c r="L304" s="1"/>
      <c r="M304" s="1"/>
      <c r="N304" s="1"/>
      <c r="O304" s="1"/>
    </row>
    <row r="305" spans="1:15" ht="14.25" customHeight="1" x14ac:dyDescent="0.35">
      <c r="A305" s="41"/>
      <c r="B305" s="1"/>
      <c r="C305" s="26"/>
      <c r="D305" s="25" t="s">
        <v>241</v>
      </c>
      <c r="E305" s="26"/>
      <c r="F305" s="27"/>
      <c r="G305" s="28"/>
      <c r="H305" s="28">
        <f>H303+H292+H277+H277+H268+H264</f>
        <v>332270397</v>
      </c>
      <c r="I305" s="54"/>
      <c r="J305" s="1"/>
      <c r="K305" s="1"/>
      <c r="L305" s="1"/>
      <c r="M305" s="1"/>
      <c r="N305" s="1"/>
      <c r="O305" s="1"/>
    </row>
    <row r="306" spans="1:15" ht="14.25" customHeight="1" thickBot="1" x14ac:dyDescent="0.4">
      <c r="A306" s="41"/>
      <c r="B306" s="1"/>
      <c r="C306" s="147"/>
      <c r="D306" s="148"/>
      <c r="E306" s="148"/>
      <c r="F306" s="148"/>
      <c r="G306" s="148"/>
      <c r="H306" s="149"/>
      <c r="I306" s="50"/>
      <c r="J306" s="1"/>
      <c r="K306" s="1"/>
      <c r="L306" s="1"/>
      <c r="M306" s="1"/>
      <c r="N306" s="1"/>
      <c r="O306" s="1"/>
    </row>
    <row r="307" spans="1:15" ht="14.25" customHeight="1" x14ac:dyDescent="0.35">
      <c r="A307" s="41"/>
      <c r="B307" s="1"/>
      <c r="C307" s="33"/>
      <c r="D307" s="34"/>
      <c r="E307" s="34"/>
      <c r="F307" s="34"/>
      <c r="G307" s="34" t="s">
        <v>242</v>
      </c>
      <c r="H307" s="35">
        <f>H40</f>
        <v>204586092.44400001</v>
      </c>
      <c r="I307" s="57"/>
      <c r="J307" s="1"/>
      <c r="K307" s="1"/>
      <c r="L307" s="1"/>
      <c r="M307" s="1"/>
      <c r="N307" s="1"/>
      <c r="O307" s="1"/>
    </row>
    <row r="308" spans="1:15" ht="14.25" customHeight="1" x14ac:dyDescent="0.35">
      <c r="A308" s="41"/>
      <c r="B308" s="1"/>
      <c r="C308" s="36"/>
      <c r="D308" s="37"/>
      <c r="E308" s="37"/>
      <c r="F308" s="37"/>
      <c r="G308" s="37" t="s">
        <v>243</v>
      </c>
      <c r="H308" s="38">
        <f>H255</f>
        <v>768384575.05647993</v>
      </c>
      <c r="I308" s="57"/>
      <c r="J308" s="1"/>
      <c r="K308" s="1"/>
      <c r="L308" s="1"/>
      <c r="M308" s="1"/>
      <c r="N308" s="1"/>
      <c r="O308" s="1"/>
    </row>
    <row r="309" spans="1:15" ht="14.25" customHeight="1" x14ac:dyDescent="0.35">
      <c r="A309" s="41"/>
      <c r="B309" s="1"/>
      <c r="C309" s="36"/>
      <c r="D309" s="37"/>
      <c r="E309" s="37"/>
      <c r="F309" s="37"/>
      <c r="G309" s="37" t="s">
        <v>241</v>
      </c>
      <c r="H309" s="38">
        <f>H305</f>
        <v>332270397</v>
      </c>
      <c r="I309" s="57"/>
      <c r="J309" s="1"/>
      <c r="K309" s="1"/>
      <c r="L309" s="1"/>
      <c r="M309" s="1"/>
      <c r="N309" s="1"/>
      <c r="O309" s="1"/>
    </row>
    <row r="310" spans="1:15" ht="14.25" customHeight="1" x14ac:dyDescent="0.35">
      <c r="A310" s="41"/>
      <c r="B310" s="1"/>
      <c r="C310" s="36"/>
      <c r="D310" s="37"/>
      <c r="E310" s="37"/>
      <c r="F310" s="37"/>
      <c r="G310" s="37" t="s">
        <v>244</v>
      </c>
      <c r="H310" s="38">
        <f>SUM(H307:H309)</f>
        <v>1305241064.5004799</v>
      </c>
      <c r="I310" s="57"/>
      <c r="J310" s="1"/>
      <c r="K310" s="1"/>
      <c r="L310" s="1"/>
      <c r="M310" s="1"/>
      <c r="N310" s="1"/>
      <c r="O310" s="1"/>
    </row>
    <row r="311" spans="1:15" ht="14.25" customHeight="1" x14ac:dyDescent="0.35">
      <c r="A311" s="41"/>
      <c r="B311" s="1"/>
      <c r="C311" s="36"/>
      <c r="D311" s="37"/>
      <c r="E311" s="37"/>
      <c r="F311" s="39">
        <v>0.15</v>
      </c>
      <c r="G311" s="38" t="s">
        <v>245</v>
      </c>
      <c r="H311" s="38">
        <f>F311*H310</f>
        <v>195786159.67507198</v>
      </c>
      <c r="I311" s="57"/>
      <c r="J311" s="1"/>
      <c r="K311" s="1"/>
      <c r="L311" s="1"/>
      <c r="M311" s="1"/>
      <c r="N311" s="1"/>
      <c r="O311" s="1"/>
    </row>
    <row r="312" spans="1:15" ht="14.25" customHeight="1" x14ac:dyDescent="0.35">
      <c r="A312" s="41"/>
      <c r="B312" s="1"/>
      <c r="C312" s="36"/>
      <c r="D312" s="37"/>
      <c r="E312" s="37"/>
      <c r="F312" s="39">
        <v>0.05</v>
      </c>
      <c r="G312" s="38" t="s">
        <v>246</v>
      </c>
      <c r="H312" s="38">
        <f>F312*H310</f>
        <v>65262053.225024</v>
      </c>
      <c r="I312" s="57"/>
      <c r="J312" s="1"/>
      <c r="K312" s="1"/>
      <c r="L312" s="1"/>
      <c r="M312" s="1"/>
      <c r="N312" s="1"/>
      <c r="O312" s="1"/>
    </row>
    <row r="313" spans="1:15" ht="14.25" customHeight="1" x14ac:dyDescent="0.35">
      <c r="A313" s="41"/>
      <c r="B313" s="1"/>
      <c r="C313" s="36"/>
      <c r="D313" s="37"/>
      <c r="E313" s="37"/>
      <c r="F313" s="39">
        <v>0.05</v>
      </c>
      <c r="G313" s="38" t="s">
        <v>247</v>
      </c>
      <c r="H313" s="38">
        <f>F313*H310</f>
        <v>65262053.225024</v>
      </c>
      <c r="I313" s="57"/>
      <c r="J313" s="1"/>
      <c r="K313" s="1"/>
      <c r="L313" s="1"/>
      <c r="M313" s="1"/>
      <c r="N313" s="1"/>
      <c r="O313" s="1"/>
    </row>
    <row r="314" spans="1:15" ht="15" customHeight="1" x14ac:dyDescent="0.35">
      <c r="A314" s="41"/>
      <c r="B314" s="1"/>
      <c r="C314" s="36"/>
      <c r="D314" s="37"/>
      <c r="E314" s="37"/>
      <c r="F314" s="39">
        <v>0.19</v>
      </c>
      <c r="G314" s="38" t="s">
        <v>248</v>
      </c>
      <c r="H314" s="38">
        <f>F314*H313</f>
        <v>12399790.112754561</v>
      </c>
      <c r="I314" s="57"/>
      <c r="J314" s="1"/>
      <c r="K314" s="1"/>
      <c r="L314" s="1"/>
      <c r="M314" s="1"/>
      <c r="N314" s="1"/>
      <c r="O314" s="1"/>
    </row>
    <row r="315" spans="1:15" ht="14.25" customHeight="1" x14ac:dyDescent="0.35">
      <c r="A315" s="41"/>
      <c r="B315" s="1"/>
      <c r="C315" s="150"/>
      <c r="D315" s="145"/>
      <c r="E315" s="145"/>
      <c r="F315" s="146"/>
      <c r="G315" s="38" t="s">
        <v>249</v>
      </c>
      <c r="H315" s="38">
        <f>SUM(H310:H314)</f>
        <v>1643951120.7383544</v>
      </c>
      <c r="I315" s="57">
        <v>1768435711.0903027</v>
      </c>
      <c r="J315" s="40">
        <f>+I315-H315</f>
        <v>124484590.35194826</v>
      </c>
      <c r="K315" s="1"/>
      <c r="L315" s="1"/>
      <c r="M315" s="1"/>
      <c r="N315" s="1"/>
      <c r="O315" s="1"/>
    </row>
    <row r="316" spans="1:15" ht="14.25" customHeight="1" thickBot="1" x14ac:dyDescent="0.4">
      <c r="A316" s="41"/>
      <c r="B316" s="1"/>
      <c r="C316" s="151"/>
      <c r="D316" s="152"/>
      <c r="E316" s="152"/>
      <c r="F316" s="152"/>
      <c r="G316" s="152"/>
      <c r="H316" s="153"/>
      <c r="I316" s="50">
        <v>1722011505.7623718</v>
      </c>
      <c r="J316" s="1"/>
      <c r="K316" s="1"/>
      <c r="L316" s="1"/>
      <c r="M316" s="1"/>
      <c r="N316" s="1"/>
      <c r="O316" s="1"/>
    </row>
  </sheetData>
  <mergeCells count="47">
    <mergeCell ref="C7:H7"/>
    <mergeCell ref="A2:B2"/>
    <mergeCell ref="C2:H2"/>
    <mergeCell ref="K2:O5"/>
    <mergeCell ref="A3:B3"/>
    <mergeCell ref="C4:H4"/>
    <mergeCell ref="C70:H70"/>
    <mergeCell ref="K8:O10"/>
    <mergeCell ref="C12:H12"/>
    <mergeCell ref="K13:O14"/>
    <mergeCell ref="C19:H19"/>
    <mergeCell ref="C25:H25"/>
    <mergeCell ref="C28:H28"/>
    <mergeCell ref="D31:H31"/>
    <mergeCell ref="C37:H37"/>
    <mergeCell ref="C42:H42"/>
    <mergeCell ref="C44:H44"/>
    <mergeCell ref="C60:H60"/>
    <mergeCell ref="C198:H198"/>
    <mergeCell ref="C83:H83"/>
    <mergeCell ref="C93:H93"/>
    <mergeCell ref="C103:H103"/>
    <mergeCell ref="C116:H116"/>
    <mergeCell ref="C129:H129"/>
    <mergeCell ref="C143:H143"/>
    <mergeCell ref="C157:H157"/>
    <mergeCell ref="C172:H172"/>
    <mergeCell ref="C179:H179"/>
    <mergeCell ref="C188:H188"/>
    <mergeCell ref="C194:H194"/>
    <mergeCell ref="C269:H269"/>
    <mergeCell ref="C202:H202"/>
    <mergeCell ref="C206:H206"/>
    <mergeCell ref="C212:H212"/>
    <mergeCell ref="C222:H222"/>
    <mergeCell ref="C233:H233"/>
    <mergeCell ref="C244:H244"/>
    <mergeCell ref="C248:H248"/>
    <mergeCell ref="C251:H251"/>
    <mergeCell ref="C257:H257"/>
    <mergeCell ref="C259:H259"/>
    <mergeCell ref="C265:H265"/>
    <mergeCell ref="C278:H278"/>
    <mergeCell ref="C294:H294"/>
    <mergeCell ref="C306:H306"/>
    <mergeCell ref="C315:F315"/>
    <mergeCell ref="C316:H316"/>
  </mergeCells>
  <pageMargins left="0.7" right="0.7" top="0.75" bottom="0.75" header="0" footer="0"/>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08"/>
  <sheetViews>
    <sheetView tabSelected="1" view="pageBreakPreview" topLeftCell="A158" zoomScale="90" zoomScaleNormal="90" zoomScaleSheetLayoutView="90" workbookViewId="0">
      <selection activeCell="F310" sqref="F310"/>
    </sheetView>
  </sheetViews>
  <sheetFormatPr baseColWidth="10" defaultColWidth="14.453125" defaultRowHeight="15" customHeight="1" x14ac:dyDescent="0.35"/>
  <cols>
    <col min="1" max="1" width="4" style="112" customWidth="1"/>
    <col min="2" max="2" width="71.26953125" style="65" customWidth="1"/>
    <col min="3" max="3" width="4.453125" style="112" customWidth="1"/>
    <col min="4" max="4" width="9" style="70" customWidth="1"/>
    <col min="5" max="5" width="15.1796875" style="112" customWidth="1"/>
    <col min="6" max="6" width="19.81640625" style="112" bestFit="1" customWidth="1"/>
    <col min="7" max="16384" width="14.453125" style="112"/>
  </cols>
  <sheetData>
    <row r="1" spans="1:6" s="143" customFormat="1" ht="15" customHeight="1" x14ac:dyDescent="0.35">
      <c r="B1" s="65"/>
      <c r="D1" s="70"/>
    </row>
    <row r="2" spans="1:6" s="143" customFormat="1" ht="15" customHeight="1" x14ac:dyDescent="0.35">
      <c r="B2" s="173" t="s">
        <v>347</v>
      </c>
      <c r="C2" s="173"/>
      <c r="D2" s="173"/>
      <c r="E2" s="173"/>
    </row>
    <row r="3" spans="1:6" s="143" customFormat="1" ht="15" customHeight="1" x14ac:dyDescent="0.35">
      <c r="B3" s="65"/>
      <c r="D3" s="70"/>
    </row>
    <row r="4" spans="1:6" s="143" customFormat="1" ht="15" customHeight="1" x14ac:dyDescent="0.35">
      <c r="B4" s="65"/>
      <c r="D4" s="70"/>
    </row>
    <row r="5" spans="1:6" ht="32.25" customHeight="1" x14ac:dyDescent="0.35">
      <c r="A5" s="66" t="s">
        <v>4</v>
      </c>
      <c r="B5" s="67" t="s">
        <v>5</v>
      </c>
      <c r="C5" s="66" t="s">
        <v>6</v>
      </c>
      <c r="D5" s="66" t="s">
        <v>306</v>
      </c>
      <c r="E5" s="68" t="s">
        <v>290</v>
      </c>
      <c r="F5" s="68" t="s">
        <v>291</v>
      </c>
    </row>
    <row r="6" spans="1:6" ht="15" customHeight="1" x14ac:dyDescent="0.35">
      <c r="A6" s="113" t="s">
        <v>292</v>
      </c>
      <c r="B6" s="114"/>
      <c r="C6" s="114"/>
      <c r="D6" s="114"/>
      <c r="E6" s="114"/>
      <c r="F6" s="115"/>
    </row>
    <row r="7" spans="1:6" ht="14.25" customHeight="1" x14ac:dyDescent="0.35">
      <c r="A7" s="99"/>
      <c r="B7" s="100" t="s">
        <v>293</v>
      </c>
      <c r="C7" s="99"/>
      <c r="D7" s="101"/>
      <c r="E7" s="99"/>
      <c r="F7" s="102"/>
    </row>
    <row r="8" spans="1:6" ht="14.25" customHeight="1" x14ac:dyDescent="0.35">
      <c r="A8" s="72">
        <v>1</v>
      </c>
      <c r="B8" s="76" t="s">
        <v>17</v>
      </c>
      <c r="C8" s="77" t="s">
        <v>18</v>
      </c>
      <c r="D8" s="77">
        <v>20</v>
      </c>
      <c r="E8" s="75"/>
      <c r="F8" s="75"/>
    </row>
    <row r="9" spans="1:6" ht="17.5" customHeight="1" x14ac:dyDescent="0.35">
      <c r="A9" s="72">
        <f>1+A8</f>
        <v>2</v>
      </c>
      <c r="B9" s="76" t="s">
        <v>275</v>
      </c>
      <c r="C9" s="77" t="s">
        <v>22</v>
      </c>
      <c r="D9" s="77">
        <v>24</v>
      </c>
      <c r="E9" s="75"/>
      <c r="F9" s="75"/>
    </row>
    <row r="10" spans="1:6" ht="14.25" customHeight="1" x14ac:dyDescent="0.35">
      <c r="A10" s="72">
        <f t="shared" ref="A10:A73" si="0">1+A9</f>
        <v>3</v>
      </c>
      <c r="B10" s="76" t="s">
        <v>276</v>
      </c>
      <c r="C10" s="77" t="s">
        <v>18</v>
      </c>
      <c r="D10" s="77">
        <v>6</v>
      </c>
      <c r="E10" s="75"/>
      <c r="F10" s="75"/>
    </row>
    <row r="11" spans="1:6" ht="14.25" customHeight="1" x14ac:dyDescent="0.35">
      <c r="A11" s="72">
        <f t="shared" si="0"/>
        <v>4</v>
      </c>
      <c r="B11" s="76" t="s">
        <v>27</v>
      </c>
      <c r="C11" s="77" t="s">
        <v>28</v>
      </c>
      <c r="D11" s="77">
        <v>6</v>
      </c>
      <c r="E11" s="75"/>
      <c r="F11" s="75"/>
    </row>
    <row r="12" spans="1:6" ht="14.25" customHeight="1" x14ac:dyDescent="0.35">
      <c r="A12" s="72">
        <f t="shared" si="0"/>
        <v>5</v>
      </c>
      <c r="B12" s="76" t="s">
        <v>284</v>
      </c>
      <c r="C12" s="77" t="s">
        <v>18</v>
      </c>
      <c r="D12" s="77">
        <v>6</v>
      </c>
      <c r="E12" s="75"/>
      <c r="F12" s="75"/>
    </row>
    <row r="13" spans="1:6" ht="14.25" customHeight="1" x14ac:dyDescent="0.35">
      <c r="A13" s="74"/>
      <c r="B13" s="103" t="s">
        <v>294</v>
      </c>
      <c r="C13" s="104"/>
      <c r="D13" s="105"/>
      <c r="E13" s="106"/>
      <c r="F13" s="106"/>
    </row>
    <row r="14" spans="1:6" ht="15" customHeight="1" x14ac:dyDescent="0.35">
      <c r="A14" s="72">
        <v>6</v>
      </c>
      <c r="B14" s="76" t="s">
        <v>266</v>
      </c>
      <c r="C14" s="77" t="s">
        <v>28</v>
      </c>
      <c r="D14" s="77">
        <v>4</v>
      </c>
      <c r="E14" s="75"/>
      <c r="F14" s="75"/>
    </row>
    <row r="15" spans="1:6" ht="14.25" customHeight="1" x14ac:dyDescent="0.35">
      <c r="A15" s="72">
        <f t="shared" si="0"/>
        <v>7</v>
      </c>
      <c r="B15" s="76" t="s">
        <v>277</v>
      </c>
      <c r="C15" s="77" t="s">
        <v>28</v>
      </c>
      <c r="D15" s="77">
        <v>2</v>
      </c>
      <c r="E15" s="75"/>
      <c r="F15" s="75"/>
    </row>
    <row r="16" spans="1:6" ht="14.5" x14ac:dyDescent="0.35">
      <c r="A16" s="72">
        <f t="shared" si="0"/>
        <v>8</v>
      </c>
      <c r="B16" s="76" t="s">
        <v>278</v>
      </c>
      <c r="C16" s="77" t="s">
        <v>39</v>
      </c>
      <c r="D16" s="77">
        <v>80</v>
      </c>
      <c r="E16" s="75"/>
      <c r="F16" s="75"/>
    </row>
    <row r="17" spans="1:6" ht="14.25" customHeight="1" x14ac:dyDescent="0.35">
      <c r="A17" s="72">
        <f t="shared" si="0"/>
        <v>9</v>
      </c>
      <c r="B17" s="76" t="s">
        <v>42</v>
      </c>
      <c r="C17" s="77" t="s">
        <v>28</v>
      </c>
      <c r="D17" s="77">
        <v>0.8</v>
      </c>
      <c r="E17" s="75"/>
      <c r="F17" s="75"/>
    </row>
    <row r="18" spans="1:6" ht="14.25" customHeight="1" x14ac:dyDescent="0.35">
      <c r="A18" s="72">
        <f t="shared" si="0"/>
        <v>10</v>
      </c>
      <c r="B18" s="76" t="s">
        <v>267</v>
      </c>
      <c r="C18" s="77" t="s">
        <v>22</v>
      </c>
      <c r="D18" s="77">
        <v>40</v>
      </c>
      <c r="E18" s="75"/>
      <c r="F18" s="75"/>
    </row>
    <row r="19" spans="1:6" ht="14.5" x14ac:dyDescent="0.35">
      <c r="A19" s="72">
        <f t="shared" si="0"/>
        <v>11</v>
      </c>
      <c r="B19" s="76" t="s">
        <v>279</v>
      </c>
      <c r="C19" s="77" t="s">
        <v>18</v>
      </c>
      <c r="D19" s="77">
        <v>598</v>
      </c>
      <c r="E19" s="75"/>
      <c r="F19" s="75"/>
    </row>
    <row r="20" spans="1:6" ht="14.25" customHeight="1" x14ac:dyDescent="0.35">
      <c r="A20" s="74"/>
      <c r="B20" s="103" t="s">
        <v>295</v>
      </c>
      <c r="C20" s="104"/>
      <c r="D20" s="105"/>
      <c r="E20" s="106"/>
      <c r="F20" s="106"/>
    </row>
    <row r="21" spans="1:6" ht="39.75" customHeight="1" x14ac:dyDescent="0.35">
      <c r="A21" s="72">
        <v>12</v>
      </c>
      <c r="B21" s="76" t="s">
        <v>280</v>
      </c>
      <c r="C21" s="77" t="s">
        <v>263</v>
      </c>
      <c r="D21" s="77">
        <v>2814.87</v>
      </c>
      <c r="E21" s="75"/>
      <c r="F21" s="75"/>
    </row>
    <row r="22" spans="1:6" ht="24" x14ac:dyDescent="0.35">
      <c r="A22" s="72">
        <f t="shared" si="0"/>
        <v>13</v>
      </c>
      <c r="B22" s="69" t="s">
        <v>344</v>
      </c>
      <c r="C22" s="77" t="s">
        <v>22</v>
      </c>
      <c r="D22" s="77">
        <v>40</v>
      </c>
      <c r="E22" s="75"/>
      <c r="F22" s="75"/>
    </row>
    <row r="23" spans="1:6" ht="24" x14ac:dyDescent="0.35">
      <c r="A23" s="72">
        <f t="shared" si="0"/>
        <v>14</v>
      </c>
      <c r="B23" s="76" t="s">
        <v>310</v>
      </c>
      <c r="C23" s="77" t="s">
        <v>18</v>
      </c>
      <c r="D23" s="77">
        <v>300</v>
      </c>
      <c r="E23" s="75"/>
      <c r="F23" s="75"/>
    </row>
    <row r="24" spans="1:6" ht="18.75" customHeight="1" x14ac:dyDescent="0.35">
      <c r="A24" s="72">
        <f t="shared" si="0"/>
        <v>15</v>
      </c>
      <c r="B24" s="76" t="s">
        <v>281</v>
      </c>
      <c r="C24" s="77" t="s">
        <v>263</v>
      </c>
      <c r="D24" s="77">
        <v>548.48</v>
      </c>
      <c r="E24" s="75"/>
      <c r="F24" s="75"/>
    </row>
    <row r="25" spans="1:6" ht="24" x14ac:dyDescent="0.35">
      <c r="A25" s="72">
        <f t="shared" si="0"/>
        <v>16</v>
      </c>
      <c r="B25" s="76" t="s">
        <v>288</v>
      </c>
      <c r="C25" s="77" t="s">
        <v>22</v>
      </c>
      <c r="D25" s="77">
        <v>50</v>
      </c>
      <c r="E25" s="75"/>
      <c r="F25" s="75"/>
    </row>
    <row r="26" spans="1:6" ht="14.5" x14ac:dyDescent="0.35">
      <c r="A26" s="72">
        <f t="shared" si="0"/>
        <v>17</v>
      </c>
      <c r="B26" s="76" t="s">
        <v>289</v>
      </c>
      <c r="C26" s="77" t="s">
        <v>22</v>
      </c>
      <c r="D26" s="77">
        <v>28</v>
      </c>
      <c r="E26" s="75"/>
      <c r="F26" s="75"/>
    </row>
    <row r="27" spans="1:6" ht="14.25" customHeight="1" x14ac:dyDescent="0.35">
      <c r="A27" s="74"/>
      <c r="B27" s="103" t="s">
        <v>296</v>
      </c>
      <c r="C27" s="104"/>
      <c r="D27" s="105"/>
      <c r="E27" s="106"/>
      <c r="F27" s="106"/>
    </row>
    <row r="28" spans="1:6" ht="36" x14ac:dyDescent="0.35">
      <c r="A28" s="72">
        <v>18</v>
      </c>
      <c r="B28" s="76" t="s">
        <v>268</v>
      </c>
      <c r="C28" s="77" t="s">
        <v>15</v>
      </c>
      <c r="D28" s="77">
        <v>6</v>
      </c>
      <c r="E28" s="75"/>
      <c r="F28" s="75"/>
    </row>
    <row r="29" spans="1:6" ht="24" x14ac:dyDescent="0.35">
      <c r="A29" s="72">
        <f t="shared" si="0"/>
        <v>19</v>
      </c>
      <c r="B29" s="76" t="s">
        <v>269</v>
      </c>
      <c r="C29" s="77" t="s">
        <v>15</v>
      </c>
      <c r="D29" s="77">
        <v>24</v>
      </c>
      <c r="E29" s="75"/>
      <c r="F29" s="75"/>
    </row>
    <row r="30" spans="1:6" ht="36" x14ac:dyDescent="0.35">
      <c r="A30" s="72">
        <f t="shared" si="0"/>
        <v>20</v>
      </c>
      <c r="B30" s="76" t="s">
        <v>270</v>
      </c>
      <c r="C30" s="77" t="s">
        <v>15</v>
      </c>
      <c r="D30" s="77">
        <v>1</v>
      </c>
      <c r="E30" s="75"/>
      <c r="F30" s="75"/>
    </row>
    <row r="31" spans="1:6" ht="24" x14ac:dyDescent="0.35">
      <c r="A31" s="72">
        <f t="shared" si="0"/>
        <v>21</v>
      </c>
      <c r="B31" s="76" t="s">
        <v>271</v>
      </c>
      <c r="C31" s="77" t="s">
        <v>22</v>
      </c>
      <c r="D31" s="77">
        <v>30</v>
      </c>
      <c r="E31" s="75"/>
      <c r="F31" s="75"/>
    </row>
    <row r="32" spans="1:6" ht="36" x14ac:dyDescent="0.35">
      <c r="A32" s="72">
        <f t="shared" si="0"/>
        <v>22</v>
      </c>
      <c r="B32" s="76" t="s">
        <v>272</v>
      </c>
      <c r="C32" s="77" t="s">
        <v>22</v>
      </c>
      <c r="D32" s="77">
        <v>60</v>
      </c>
      <c r="E32" s="75"/>
      <c r="F32" s="78"/>
    </row>
    <row r="33" spans="1:6" ht="24" x14ac:dyDescent="0.35">
      <c r="A33" s="72">
        <f t="shared" si="0"/>
        <v>23</v>
      </c>
      <c r="B33" s="76" t="s">
        <v>273</v>
      </c>
      <c r="C33" s="77" t="s">
        <v>15</v>
      </c>
      <c r="D33" s="77">
        <v>24</v>
      </c>
      <c r="E33" s="75"/>
      <c r="F33" s="75"/>
    </row>
    <row r="34" spans="1:6" ht="24" x14ac:dyDescent="0.35">
      <c r="A34" s="72">
        <f t="shared" si="0"/>
        <v>24</v>
      </c>
      <c r="B34" s="76" t="s">
        <v>312</v>
      </c>
      <c r="C34" s="77" t="s">
        <v>326</v>
      </c>
      <c r="D34" s="77">
        <v>3</v>
      </c>
      <c r="E34" s="75"/>
      <c r="F34" s="75"/>
    </row>
    <row r="35" spans="1:6" ht="14.25" customHeight="1" x14ac:dyDescent="0.35">
      <c r="A35" s="74"/>
      <c r="B35" s="103" t="s">
        <v>297</v>
      </c>
      <c r="C35" s="104"/>
      <c r="D35" s="105"/>
      <c r="E35" s="106"/>
      <c r="F35" s="106"/>
    </row>
    <row r="36" spans="1:6" s="71" customFormat="1" ht="14.5" x14ac:dyDescent="0.35">
      <c r="A36" s="72">
        <v>25</v>
      </c>
      <c r="B36" s="76" t="s">
        <v>274</v>
      </c>
      <c r="C36" s="77" t="s">
        <v>47</v>
      </c>
      <c r="D36" s="77">
        <v>1</v>
      </c>
      <c r="E36" s="75"/>
      <c r="F36" s="75"/>
    </row>
    <row r="37" spans="1:6" ht="14.5" x14ac:dyDescent="0.35">
      <c r="A37" s="116" t="s">
        <v>324</v>
      </c>
      <c r="B37" s="117"/>
      <c r="C37" s="118"/>
      <c r="D37" s="118"/>
      <c r="E37" s="119"/>
      <c r="F37" s="120"/>
    </row>
    <row r="38" spans="1:6" ht="14.5" x14ac:dyDescent="0.35">
      <c r="A38" s="121" t="s">
        <v>325</v>
      </c>
      <c r="B38" s="114"/>
      <c r="C38" s="114"/>
      <c r="D38" s="114"/>
      <c r="E38" s="114"/>
      <c r="F38" s="115"/>
    </row>
    <row r="39" spans="1:6" ht="14.25" customHeight="1" x14ac:dyDescent="0.35">
      <c r="A39" s="121" t="s">
        <v>82</v>
      </c>
      <c r="B39" s="122"/>
      <c r="C39" s="123"/>
      <c r="D39" s="123"/>
      <c r="E39" s="123"/>
      <c r="F39" s="123"/>
    </row>
    <row r="40" spans="1:6" ht="24" x14ac:dyDescent="0.35">
      <c r="A40" s="72">
        <v>26</v>
      </c>
      <c r="B40" s="79" t="s">
        <v>84</v>
      </c>
      <c r="C40" s="80" t="s">
        <v>22</v>
      </c>
      <c r="D40" s="80">
        <v>75</v>
      </c>
      <c r="E40" s="81"/>
      <c r="F40" s="81"/>
    </row>
    <row r="41" spans="1:6" ht="24" x14ac:dyDescent="0.35">
      <c r="A41" s="72">
        <f t="shared" si="0"/>
        <v>27</v>
      </c>
      <c r="B41" s="76" t="s">
        <v>288</v>
      </c>
      <c r="C41" s="77" t="s">
        <v>22</v>
      </c>
      <c r="D41" s="77">
        <v>260</v>
      </c>
      <c r="E41" s="75"/>
      <c r="F41" s="75"/>
    </row>
    <row r="42" spans="1:6" ht="24" x14ac:dyDescent="0.35">
      <c r="A42" s="72">
        <f t="shared" si="0"/>
        <v>28</v>
      </c>
      <c r="B42" s="76" t="s">
        <v>327</v>
      </c>
      <c r="C42" s="77" t="s">
        <v>22</v>
      </c>
      <c r="D42" s="77">
        <v>400</v>
      </c>
      <c r="E42" s="75"/>
      <c r="F42" s="75"/>
    </row>
    <row r="43" spans="1:6" ht="14.5" x14ac:dyDescent="0.35">
      <c r="A43" s="72">
        <f t="shared" si="0"/>
        <v>29</v>
      </c>
      <c r="B43" s="76" t="s">
        <v>87</v>
      </c>
      <c r="C43" s="77" t="s">
        <v>18</v>
      </c>
      <c r="D43" s="77">
        <v>80</v>
      </c>
      <c r="E43" s="75"/>
      <c r="F43" s="75"/>
    </row>
    <row r="44" spans="1:6" ht="14.5" x14ac:dyDescent="0.35">
      <c r="A44" s="72">
        <f t="shared" si="0"/>
        <v>30</v>
      </c>
      <c r="B44" s="76" t="s">
        <v>88</v>
      </c>
      <c r="C44" s="77" t="s">
        <v>6</v>
      </c>
      <c r="D44" s="77">
        <v>500</v>
      </c>
      <c r="E44" s="75"/>
      <c r="F44" s="75"/>
    </row>
    <row r="45" spans="1:6" ht="48" x14ac:dyDescent="0.35">
      <c r="A45" s="72">
        <f t="shared" si="0"/>
        <v>31</v>
      </c>
      <c r="B45" s="76" t="s">
        <v>89</v>
      </c>
      <c r="C45" s="77" t="s">
        <v>18</v>
      </c>
      <c r="D45" s="77">
        <v>80</v>
      </c>
      <c r="E45" s="75"/>
      <c r="F45" s="75"/>
    </row>
    <row r="46" spans="1:6" ht="14.5" x14ac:dyDescent="0.35">
      <c r="A46" s="72">
        <f t="shared" si="0"/>
        <v>32</v>
      </c>
      <c r="B46" s="76" t="s">
        <v>91</v>
      </c>
      <c r="C46" s="77" t="s">
        <v>22</v>
      </c>
      <c r="D46" s="77">
        <v>75</v>
      </c>
      <c r="E46" s="75"/>
      <c r="F46" s="75"/>
    </row>
    <row r="47" spans="1:6" ht="25.5" customHeight="1" x14ac:dyDescent="0.35">
      <c r="A47" s="72">
        <f t="shared" si="0"/>
        <v>33</v>
      </c>
      <c r="B47" s="76" t="s">
        <v>328</v>
      </c>
      <c r="C47" s="77" t="s">
        <v>18</v>
      </c>
      <c r="D47" s="77">
        <v>50</v>
      </c>
      <c r="E47" s="75"/>
      <c r="F47" s="75"/>
    </row>
    <row r="48" spans="1:6" ht="60" x14ac:dyDescent="0.35">
      <c r="A48" s="72">
        <f t="shared" si="0"/>
        <v>34</v>
      </c>
      <c r="B48" s="76" t="s">
        <v>308</v>
      </c>
      <c r="C48" s="77" t="s">
        <v>18</v>
      </c>
      <c r="D48" s="77">
        <v>120</v>
      </c>
      <c r="E48" s="75"/>
      <c r="F48" s="75"/>
    </row>
    <row r="49" spans="1:6" ht="24" x14ac:dyDescent="0.35">
      <c r="A49" s="72">
        <f t="shared" si="0"/>
        <v>35</v>
      </c>
      <c r="B49" s="76" t="s">
        <v>329</v>
      </c>
      <c r="C49" s="77" t="s">
        <v>22</v>
      </c>
      <c r="D49" s="77">
        <v>160</v>
      </c>
      <c r="E49" s="75"/>
      <c r="F49" s="75"/>
    </row>
    <row r="50" spans="1:6" ht="14.5" x14ac:dyDescent="0.35">
      <c r="A50" s="72">
        <f t="shared" si="0"/>
        <v>36</v>
      </c>
      <c r="B50" s="76" t="s">
        <v>97</v>
      </c>
      <c r="C50" s="77" t="s">
        <v>18</v>
      </c>
      <c r="D50" s="77">
        <v>180</v>
      </c>
      <c r="E50" s="75"/>
      <c r="F50" s="75"/>
    </row>
    <row r="51" spans="1:6" ht="14.5" x14ac:dyDescent="0.35">
      <c r="A51" s="72">
        <f t="shared" si="0"/>
        <v>37</v>
      </c>
      <c r="B51" s="76" t="s">
        <v>99</v>
      </c>
      <c r="C51" s="77" t="s">
        <v>18</v>
      </c>
      <c r="D51" s="77">
        <v>30</v>
      </c>
      <c r="E51" s="75"/>
      <c r="F51" s="75"/>
    </row>
    <row r="52" spans="1:6" ht="24" x14ac:dyDescent="0.35">
      <c r="A52" s="72">
        <f t="shared" si="0"/>
        <v>38</v>
      </c>
      <c r="B52" s="76" t="s">
        <v>283</v>
      </c>
      <c r="C52" s="77" t="s">
        <v>18</v>
      </c>
      <c r="D52" s="77">
        <v>30</v>
      </c>
      <c r="E52" s="75"/>
      <c r="F52" s="75"/>
    </row>
    <row r="53" spans="1:6" ht="14.25" customHeight="1" x14ac:dyDescent="0.35">
      <c r="A53" s="74"/>
      <c r="B53" s="124"/>
      <c r="C53" s="125"/>
      <c r="D53" s="125"/>
      <c r="E53" s="126"/>
      <c r="F53" s="126"/>
    </row>
    <row r="54" spans="1:6" ht="14.25" customHeight="1" x14ac:dyDescent="0.35">
      <c r="A54" s="121" t="s">
        <v>103</v>
      </c>
      <c r="B54" s="122"/>
      <c r="C54" s="122"/>
      <c r="D54" s="122"/>
      <c r="E54" s="122"/>
      <c r="F54" s="122"/>
    </row>
    <row r="55" spans="1:6" ht="14.5" x14ac:dyDescent="0.35">
      <c r="A55" s="72">
        <v>39</v>
      </c>
      <c r="B55" s="76" t="s">
        <v>330</v>
      </c>
      <c r="C55" s="77" t="s">
        <v>18</v>
      </c>
      <c r="D55" s="77">
        <v>1000</v>
      </c>
      <c r="E55" s="75"/>
      <c r="F55" s="75"/>
    </row>
    <row r="56" spans="1:6" ht="14.5" x14ac:dyDescent="0.35">
      <c r="A56" s="72">
        <f t="shared" si="0"/>
        <v>40</v>
      </c>
      <c r="B56" s="76" t="s">
        <v>287</v>
      </c>
      <c r="C56" s="77" t="s">
        <v>18</v>
      </c>
      <c r="D56" s="77">
        <v>680</v>
      </c>
      <c r="E56" s="75"/>
      <c r="F56" s="75"/>
    </row>
    <row r="57" spans="1:6" ht="22.15" customHeight="1" x14ac:dyDescent="0.35">
      <c r="A57" s="72">
        <f t="shared" si="0"/>
        <v>41</v>
      </c>
      <c r="B57" s="76" t="s">
        <v>286</v>
      </c>
      <c r="C57" s="77" t="s">
        <v>326</v>
      </c>
      <c r="D57" s="77">
        <v>15</v>
      </c>
      <c r="E57" s="75"/>
      <c r="F57" s="75"/>
    </row>
    <row r="58" spans="1:6" ht="24.75" customHeight="1" x14ac:dyDescent="0.35">
      <c r="A58" s="72">
        <f t="shared" si="0"/>
        <v>42</v>
      </c>
      <c r="B58" s="76" t="s">
        <v>109</v>
      </c>
      <c r="C58" s="77" t="s">
        <v>22</v>
      </c>
      <c r="D58" s="77">
        <v>350</v>
      </c>
      <c r="E58" s="75"/>
      <c r="F58" s="75"/>
    </row>
    <row r="59" spans="1:6" ht="16.5" customHeight="1" x14ac:dyDescent="0.35">
      <c r="A59" s="72">
        <f t="shared" si="0"/>
        <v>43</v>
      </c>
      <c r="B59" s="76" t="s">
        <v>110</v>
      </c>
      <c r="C59" s="77" t="s">
        <v>15</v>
      </c>
      <c r="D59" s="77">
        <v>270</v>
      </c>
      <c r="E59" s="75"/>
      <c r="F59" s="75"/>
    </row>
    <row r="60" spans="1:6" ht="14.5" x14ac:dyDescent="0.35">
      <c r="A60" s="72">
        <f t="shared" si="0"/>
        <v>44</v>
      </c>
      <c r="B60" s="76" t="s">
        <v>111</v>
      </c>
      <c r="C60" s="77" t="s">
        <v>15</v>
      </c>
      <c r="D60" s="77">
        <v>50</v>
      </c>
      <c r="E60" s="75"/>
      <c r="F60" s="75"/>
    </row>
    <row r="61" spans="1:6" ht="36" x14ac:dyDescent="0.35">
      <c r="A61" s="72">
        <f t="shared" si="0"/>
        <v>45</v>
      </c>
      <c r="B61" s="76" t="s">
        <v>331</v>
      </c>
      <c r="C61" s="77" t="s">
        <v>18</v>
      </c>
      <c r="D61" s="77">
        <v>90</v>
      </c>
      <c r="E61" s="75"/>
      <c r="F61" s="75"/>
    </row>
    <row r="62" spans="1:6" ht="14.5" x14ac:dyDescent="0.35">
      <c r="A62" s="74"/>
      <c r="B62" s="124"/>
      <c r="C62" s="125"/>
      <c r="D62" s="125"/>
      <c r="E62" s="126"/>
      <c r="F62" s="126"/>
    </row>
    <row r="63" spans="1:6" ht="14.5" x14ac:dyDescent="0.35">
      <c r="A63" s="121" t="s">
        <v>298</v>
      </c>
      <c r="B63" s="122"/>
      <c r="C63" s="123"/>
      <c r="D63" s="123"/>
      <c r="E63" s="123"/>
      <c r="F63" s="123"/>
    </row>
    <row r="64" spans="1:6" s="71" customFormat="1" ht="17.25" customHeight="1" x14ac:dyDescent="0.35">
      <c r="A64" s="72">
        <v>46</v>
      </c>
      <c r="B64" s="76" t="s">
        <v>115</v>
      </c>
      <c r="C64" s="77" t="s">
        <v>18</v>
      </c>
      <c r="D64" s="77">
        <v>30</v>
      </c>
      <c r="E64" s="75"/>
      <c r="F64" s="75"/>
    </row>
    <row r="65" spans="1:6" s="71" customFormat="1" ht="24" x14ac:dyDescent="0.35">
      <c r="A65" s="72">
        <f t="shared" si="0"/>
        <v>47</v>
      </c>
      <c r="B65" s="76" t="s">
        <v>283</v>
      </c>
      <c r="C65" s="77" t="s">
        <v>18</v>
      </c>
      <c r="D65" s="77">
        <v>10</v>
      </c>
      <c r="E65" s="75"/>
      <c r="F65" s="75"/>
    </row>
    <row r="66" spans="1:6" s="71" customFormat="1" ht="14.5" x14ac:dyDescent="0.35">
      <c r="A66" s="72">
        <f t="shared" si="0"/>
        <v>48</v>
      </c>
      <c r="B66" s="76" t="s">
        <v>287</v>
      </c>
      <c r="C66" s="77" t="s">
        <v>18</v>
      </c>
      <c r="D66" s="82">
        <v>110</v>
      </c>
      <c r="E66" s="75"/>
      <c r="F66" s="75"/>
    </row>
    <row r="67" spans="1:6" s="71" customFormat="1" ht="40.15" customHeight="1" x14ac:dyDescent="0.35">
      <c r="A67" s="72">
        <f t="shared" si="0"/>
        <v>49</v>
      </c>
      <c r="B67" s="76" t="str">
        <f>+B29</f>
        <v>Suministro, instalación de salida de iluminación, incluye, tubería EMT de 1/2", accesorios, aparatos, regata, resanes, conductor calibre 12 awg, thwn/thhw, hilo de continuidad, cajas galvanizadas con tapa.</v>
      </c>
      <c r="C67" s="77" t="s">
        <v>326</v>
      </c>
      <c r="D67" s="77">
        <v>12</v>
      </c>
      <c r="E67" s="75"/>
      <c r="F67" s="75"/>
    </row>
    <row r="68" spans="1:6" s="71" customFormat="1" ht="84" x14ac:dyDescent="0.35">
      <c r="A68" s="72">
        <f t="shared" si="0"/>
        <v>50</v>
      </c>
      <c r="B68" s="76" t="s">
        <v>332</v>
      </c>
      <c r="C68" s="77" t="s">
        <v>326</v>
      </c>
      <c r="D68" s="77">
        <v>12</v>
      </c>
      <c r="E68" s="75"/>
      <c r="F68" s="75"/>
    </row>
    <row r="69" spans="1:6" s="71" customFormat="1" ht="14.5" x14ac:dyDescent="0.35">
      <c r="A69" s="72">
        <f t="shared" si="0"/>
        <v>51</v>
      </c>
      <c r="B69" s="76" t="s">
        <v>121</v>
      </c>
      <c r="C69" s="77" t="s">
        <v>326</v>
      </c>
      <c r="D69" s="77">
        <v>1</v>
      </c>
      <c r="E69" s="75"/>
      <c r="F69" s="75"/>
    </row>
    <row r="70" spans="1:6" s="71" customFormat="1" ht="36" x14ac:dyDescent="0.35">
      <c r="A70" s="72">
        <f t="shared" si="0"/>
        <v>52</v>
      </c>
      <c r="B70" s="76" t="s">
        <v>122</v>
      </c>
      <c r="C70" s="77" t="s">
        <v>326</v>
      </c>
      <c r="D70" s="77">
        <v>3</v>
      </c>
      <c r="E70" s="75"/>
      <c r="F70" s="75"/>
    </row>
    <row r="71" spans="1:6" s="71" customFormat="1" ht="72" x14ac:dyDescent="0.35">
      <c r="A71" s="72">
        <f t="shared" si="0"/>
        <v>53</v>
      </c>
      <c r="B71" s="76" t="s">
        <v>123</v>
      </c>
      <c r="C71" s="77" t="s">
        <v>326</v>
      </c>
      <c r="D71" s="77">
        <v>8</v>
      </c>
      <c r="E71" s="75"/>
      <c r="F71" s="75"/>
    </row>
    <row r="72" spans="1:6" s="71" customFormat="1" ht="13.5" customHeight="1" x14ac:dyDescent="0.35">
      <c r="A72" s="72">
        <f t="shared" si="0"/>
        <v>54</v>
      </c>
      <c r="B72" s="76" t="s">
        <v>124</v>
      </c>
      <c r="C72" s="77" t="s">
        <v>326</v>
      </c>
      <c r="D72" s="77">
        <v>8</v>
      </c>
      <c r="E72" s="75"/>
      <c r="F72" s="75"/>
    </row>
    <row r="73" spans="1:6" s="71" customFormat="1" ht="16.5" customHeight="1" x14ac:dyDescent="0.35">
      <c r="A73" s="72">
        <f t="shared" si="0"/>
        <v>55</v>
      </c>
      <c r="B73" s="76" t="s">
        <v>282</v>
      </c>
      <c r="C73" s="77" t="s">
        <v>22</v>
      </c>
      <c r="D73" s="77">
        <v>50</v>
      </c>
      <c r="E73" s="75"/>
      <c r="F73" s="75"/>
    </row>
    <row r="74" spans="1:6" s="71" customFormat="1" ht="14.25" customHeight="1" x14ac:dyDescent="0.35">
      <c r="A74" s="72">
        <f t="shared" ref="A74:A134" si="1">1+A73</f>
        <v>56</v>
      </c>
      <c r="B74" s="76" t="s">
        <v>126</v>
      </c>
      <c r="C74" s="77" t="s">
        <v>6</v>
      </c>
      <c r="D74" s="77">
        <v>8</v>
      </c>
      <c r="E74" s="75"/>
      <c r="F74" s="75"/>
    </row>
    <row r="75" spans="1:6" ht="14.25" customHeight="1" x14ac:dyDescent="0.35">
      <c r="A75" s="74"/>
      <c r="B75" s="124"/>
      <c r="C75" s="125"/>
      <c r="D75" s="125"/>
      <c r="E75" s="126"/>
      <c r="F75" s="126"/>
    </row>
    <row r="76" spans="1:6" ht="14.25" customHeight="1" x14ac:dyDescent="0.35">
      <c r="A76" s="121" t="s">
        <v>299</v>
      </c>
      <c r="B76" s="122"/>
      <c r="C76" s="123"/>
      <c r="D76" s="123"/>
      <c r="E76" s="123"/>
      <c r="F76" s="123"/>
    </row>
    <row r="77" spans="1:6" s="71" customFormat="1" ht="14.5" x14ac:dyDescent="0.35">
      <c r="A77" s="72">
        <v>57</v>
      </c>
      <c r="B77" s="76" t="s">
        <v>287</v>
      </c>
      <c r="C77" s="77" t="s">
        <v>18</v>
      </c>
      <c r="D77" s="77">
        <v>40</v>
      </c>
      <c r="E77" s="75"/>
      <c r="F77" s="75"/>
    </row>
    <row r="78" spans="1:6" s="71" customFormat="1" ht="24" x14ac:dyDescent="0.35">
      <c r="A78" s="72">
        <f t="shared" si="1"/>
        <v>58</v>
      </c>
      <c r="B78" s="76" t="str">
        <f>+B29</f>
        <v>Suministro, instalación de salida de iluminación, incluye, tubería EMT de 1/2", accesorios, aparatos, regata, resanes, conductor calibre 12 awg, thwn/thhw, hilo de continuidad, cajas galvanizadas con tapa.</v>
      </c>
      <c r="C78" s="77" t="s">
        <v>326</v>
      </c>
      <c r="D78" s="77">
        <v>4</v>
      </c>
      <c r="E78" s="75"/>
      <c r="F78" s="75"/>
    </row>
    <row r="79" spans="1:6" s="71" customFormat="1" ht="106.5" customHeight="1" x14ac:dyDescent="0.35">
      <c r="A79" s="72">
        <f t="shared" si="1"/>
        <v>59</v>
      </c>
      <c r="B79" s="76" t="s">
        <v>332</v>
      </c>
      <c r="C79" s="77" t="s">
        <v>326</v>
      </c>
      <c r="D79" s="77">
        <v>4</v>
      </c>
      <c r="E79" s="75"/>
      <c r="F79" s="75"/>
    </row>
    <row r="80" spans="1:6" s="71" customFormat="1" ht="36" x14ac:dyDescent="0.35">
      <c r="A80" s="72">
        <f t="shared" si="1"/>
        <v>60</v>
      </c>
      <c r="B80" s="76" t="str">
        <f>+B70</f>
        <v>Suministro, instalación de salida de interruptor, incluye tubería conduit tipo pvc de 1/2", tubería, accesorios, aparatos, regata, resanes. conductor calibre 12 awg, thwn/thhw, hilo de continuidad, cajas galvanizado. con tapa, conectores, aparatos, regata y resanes,</v>
      </c>
      <c r="C80" s="77" t="s">
        <v>326</v>
      </c>
      <c r="D80" s="77">
        <v>2</v>
      </c>
      <c r="E80" s="75"/>
      <c r="F80" s="75"/>
    </row>
    <row r="81" spans="1:6" s="71" customFormat="1" ht="72" x14ac:dyDescent="0.35">
      <c r="A81" s="72">
        <f t="shared" si="1"/>
        <v>61</v>
      </c>
      <c r="B81" s="76" t="s">
        <v>123</v>
      </c>
      <c r="C81" s="77" t="s">
        <v>326</v>
      </c>
      <c r="D81" s="77">
        <v>5</v>
      </c>
      <c r="E81" s="75"/>
      <c r="F81" s="75"/>
    </row>
    <row r="82" spans="1:6" s="71" customFormat="1" ht="14.5" x14ac:dyDescent="0.35">
      <c r="A82" s="72">
        <f t="shared" si="1"/>
        <v>62</v>
      </c>
      <c r="B82" s="76" t="s">
        <v>124</v>
      </c>
      <c r="C82" s="77" t="s">
        <v>326</v>
      </c>
      <c r="D82" s="77">
        <v>5</v>
      </c>
      <c r="E82" s="75"/>
      <c r="F82" s="75"/>
    </row>
    <row r="83" spans="1:6" s="71" customFormat="1" ht="14.5" x14ac:dyDescent="0.35">
      <c r="A83" s="72">
        <f t="shared" si="1"/>
        <v>63</v>
      </c>
      <c r="B83" s="76" t="s">
        <v>282</v>
      </c>
      <c r="C83" s="77" t="s">
        <v>22</v>
      </c>
      <c r="D83" s="77">
        <v>25</v>
      </c>
      <c r="E83" s="75"/>
      <c r="F83" s="75"/>
    </row>
    <row r="84" spans="1:6" s="71" customFormat="1" ht="14.25" customHeight="1" x14ac:dyDescent="0.35">
      <c r="A84" s="72">
        <f t="shared" si="1"/>
        <v>64</v>
      </c>
      <c r="B84" s="76" t="s">
        <v>126</v>
      </c>
      <c r="C84" s="77" t="s">
        <v>6</v>
      </c>
      <c r="D84" s="77">
        <v>5</v>
      </c>
      <c r="E84" s="75"/>
      <c r="F84" s="75"/>
    </row>
    <row r="85" spans="1:6" ht="14.25" customHeight="1" x14ac:dyDescent="0.35">
      <c r="A85" s="74"/>
      <c r="B85" s="124"/>
      <c r="C85" s="125"/>
      <c r="D85" s="125"/>
      <c r="E85" s="126"/>
      <c r="F85" s="126"/>
    </row>
    <row r="86" spans="1:6" ht="14.25" customHeight="1" x14ac:dyDescent="0.35">
      <c r="A86" s="121" t="s">
        <v>300</v>
      </c>
      <c r="B86" s="127"/>
      <c r="C86" s="127"/>
      <c r="D86" s="127"/>
      <c r="E86" s="127"/>
      <c r="F86" s="127"/>
    </row>
    <row r="87" spans="1:6" s="71" customFormat="1" ht="14.5" x14ac:dyDescent="0.35">
      <c r="A87" s="72">
        <v>65</v>
      </c>
      <c r="B87" s="76" t="s">
        <v>287</v>
      </c>
      <c r="C87" s="77" t="s">
        <v>18</v>
      </c>
      <c r="D87" s="77">
        <v>60</v>
      </c>
      <c r="E87" s="75"/>
      <c r="F87" s="75"/>
    </row>
    <row r="88" spans="1:6" s="71" customFormat="1" ht="24" x14ac:dyDescent="0.35">
      <c r="A88" s="72">
        <f t="shared" si="1"/>
        <v>66</v>
      </c>
      <c r="B88" s="76" t="str">
        <f>+B29</f>
        <v>Suministro, instalación de salida de iluminación, incluye, tubería EMT de 1/2", accesorios, aparatos, regata, resanes, conductor calibre 12 awg, thwn/thhw, hilo de continuidad, cajas galvanizadas con tapa.</v>
      </c>
      <c r="C88" s="77" t="s">
        <v>326</v>
      </c>
      <c r="D88" s="77">
        <v>6</v>
      </c>
      <c r="E88" s="75"/>
      <c r="F88" s="75"/>
    </row>
    <row r="89" spans="1:6" s="71" customFormat="1" ht="84" x14ac:dyDescent="0.35">
      <c r="A89" s="72">
        <f t="shared" si="1"/>
        <v>67</v>
      </c>
      <c r="B89" s="76" t="s">
        <v>332</v>
      </c>
      <c r="C89" s="77" t="s">
        <v>326</v>
      </c>
      <c r="D89" s="77">
        <v>6</v>
      </c>
      <c r="E89" s="75"/>
      <c r="F89" s="75"/>
    </row>
    <row r="90" spans="1:6" s="71" customFormat="1" ht="36" x14ac:dyDescent="0.35">
      <c r="A90" s="72">
        <f t="shared" si="1"/>
        <v>68</v>
      </c>
      <c r="B90" s="76" t="str">
        <f>+B70</f>
        <v>Suministro, instalación de salida de interruptor, incluye tubería conduit tipo pvc de 1/2", tubería, accesorios, aparatos, regata, resanes. conductor calibre 12 awg, thwn/thhw, hilo de continuidad, cajas galvanizado. con tapa, conectores, aparatos, regata y resanes,</v>
      </c>
      <c r="C90" s="77" t="s">
        <v>326</v>
      </c>
      <c r="D90" s="77">
        <v>2</v>
      </c>
      <c r="E90" s="75"/>
      <c r="F90" s="75"/>
    </row>
    <row r="91" spans="1:6" s="71" customFormat="1" ht="72" x14ac:dyDescent="0.35">
      <c r="A91" s="72">
        <f t="shared" si="1"/>
        <v>69</v>
      </c>
      <c r="B91" s="76" t="s">
        <v>123</v>
      </c>
      <c r="C91" s="77" t="s">
        <v>326</v>
      </c>
      <c r="D91" s="77">
        <v>5</v>
      </c>
      <c r="E91" s="75"/>
      <c r="F91" s="75"/>
    </row>
    <row r="92" spans="1:6" s="71" customFormat="1" ht="16.5" customHeight="1" x14ac:dyDescent="0.35">
      <c r="A92" s="72">
        <f t="shared" si="1"/>
        <v>70</v>
      </c>
      <c r="B92" s="76" t="s">
        <v>124</v>
      </c>
      <c r="C92" s="77" t="s">
        <v>326</v>
      </c>
      <c r="D92" s="77">
        <v>5</v>
      </c>
      <c r="E92" s="75"/>
      <c r="F92" s="75"/>
    </row>
    <row r="93" spans="1:6" s="71" customFormat="1" ht="15.75" customHeight="1" x14ac:dyDescent="0.35">
      <c r="A93" s="72">
        <f t="shared" si="1"/>
        <v>71</v>
      </c>
      <c r="B93" s="76" t="s">
        <v>282</v>
      </c>
      <c r="C93" s="77" t="s">
        <v>22</v>
      </c>
      <c r="D93" s="77">
        <v>42</v>
      </c>
      <c r="E93" s="75"/>
      <c r="F93" s="75"/>
    </row>
    <row r="94" spans="1:6" s="71" customFormat="1" ht="14.25" customHeight="1" x14ac:dyDescent="0.35">
      <c r="A94" s="72">
        <f t="shared" si="1"/>
        <v>72</v>
      </c>
      <c r="B94" s="76" t="s">
        <v>126</v>
      </c>
      <c r="C94" s="77" t="s">
        <v>6</v>
      </c>
      <c r="D94" s="77">
        <v>5</v>
      </c>
      <c r="E94" s="75"/>
      <c r="F94" s="75"/>
    </row>
    <row r="95" spans="1:6" ht="14.25" customHeight="1" x14ac:dyDescent="0.35">
      <c r="A95" s="74"/>
      <c r="B95" s="124"/>
      <c r="C95" s="125"/>
      <c r="D95" s="125"/>
      <c r="E95" s="126"/>
      <c r="F95" s="126"/>
    </row>
    <row r="96" spans="1:6" ht="14.25" customHeight="1" x14ac:dyDescent="0.35">
      <c r="A96" s="121" t="s">
        <v>301</v>
      </c>
      <c r="B96" s="127"/>
      <c r="C96" s="127"/>
      <c r="D96" s="127"/>
      <c r="E96" s="127"/>
      <c r="F96" s="127"/>
    </row>
    <row r="97" spans="1:6" s="71" customFormat="1" ht="14.5" x14ac:dyDescent="0.35">
      <c r="A97" s="72">
        <v>73</v>
      </c>
      <c r="B97" s="76" t="s">
        <v>115</v>
      </c>
      <c r="C97" s="77" t="s">
        <v>18</v>
      </c>
      <c r="D97" s="77">
        <v>25</v>
      </c>
      <c r="E97" s="75"/>
      <c r="F97" s="75"/>
    </row>
    <row r="98" spans="1:6" s="71" customFormat="1" ht="29.25" customHeight="1" x14ac:dyDescent="0.35">
      <c r="A98" s="72">
        <f t="shared" si="1"/>
        <v>74</v>
      </c>
      <c r="B98" s="76" t="s">
        <v>283</v>
      </c>
      <c r="C98" s="77" t="s">
        <v>18</v>
      </c>
      <c r="D98" s="77">
        <v>45</v>
      </c>
      <c r="E98" s="75"/>
      <c r="F98" s="75"/>
    </row>
    <row r="99" spans="1:6" s="71" customFormat="1" ht="14.5" x14ac:dyDescent="0.35">
      <c r="A99" s="72">
        <f t="shared" si="1"/>
        <v>75</v>
      </c>
      <c r="B99" s="76" t="s">
        <v>287</v>
      </c>
      <c r="C99" s="77" t="s">
        <v>18</v>
      </c>
      <c r="D99" s="77">
        <v>30</v>
      </c>
      <c r="E99" s="75"/>
      <c r="F99" s="75"/>
    </row>
    <row r="100" spans="1:6" s="71" customFormat="1" ht="48" customHeight="1" x14ac:dyDescent="0.35">
      <c r="A100" s="72">
        <f t="shared" si="1"/>
        <v>76</v>
      </c>
      <c r="B100" s="76" t="str">
        <f>+B29</f>
        <v>Suministro, instalación de salida de iluminación, incluye, tubería EMT de 1/2", accesorios, aparatos, regata, resanes, conductor calibre 12 awg, thwn/thhw, hilo de continuidad, cajas galvanizadas con tapa.</v>
      </c>
      <c r="C100" s="77" t="s">
        <v>326</v>
      </c>
      <c r="D100" s="77">
        <v>6</v>
      </c>
      <c r="E100" s="75"/>
      <c r="F100" s="75"/>
    </row>
    <row r="101" spans="1:6" s="71" customFormat="1" ht="99" customHeight="1" x14ac:dyDescent="0.35">
      <c r="A101" s="72">
        <f t="shared" si="1"/>
        <v>77</v>
      </c>
      <c r="B101" s="76" t="s">
        <v>332</v>
      </c>
      <c r="C101" s="77" t="s">
        <v>326</v>
      </c>
      <c r="D101" s="77">
        <v>6</v>
      </c>
      <c r="E101" s="75"/>
      <c r="F101" s="75"/>
    </row>
    <row r="102" spans="1:6" s="71" customFormat="1" ht="14.5" x14ac:dyDescent="0.35">
      <c r="A102" s="72">
        <f t="shared" si="1"/>
        <v>78</v>
      </c>
      <c r="B102" s="76" t="s">
        <v>121</v>
      </c>
      <c r="C102" s="77" t="s">
        <v>326</v>
      </c>
      <c r="D102" s="77">
        <v>1</v>
      </c>
      <c r="E102" s="75"/>
      <c r="F102" s="75"/>
    </row>
    <row r="103" spans="1:6" s="71" customFormat="1" ht="36" x14ac:dyDescent="0.35">
      <c r="A103" s="72">
        <f t="shared" si="1"/>
        <v>79</v>
      </c>
      <c r="B103" s="76" t="str">
        <f>+B70</f>
        <v>Suministro, instalación de salida de interruptor, incluye tubería conduit tipo pvc de 1/2", tubería, accesorios, aparatos, regata, resanes. conductor calibre 12 awg, thwn/thhw, hilo de continuidad, cajas galvanizado. con tapa, conectores, aparatos, regata y resanes,</v>
      </c>
      <c r="C103" s="77" t="s">
        <v>326</v>
      </c>
      <c r="D103" s="77">
        <v>3</v>
      </c>
      <c r="E103" s="75"/>
      <c r="F103" s="75"/>
    </row>
    <row r="104" spans="1:6" s="71" customFormat="1" ht="72" x14ac:dyDescent="0.35">
      <c r="A104" s="72">
        <f t="shared" si="1"/>
        <v>80</v>
      </c>
      <c r="B104" s="76" t="s">
        <v>123</v>
      </c>
      <c r="C104" s="77" t="s">
        <v>326</v>
      </c>
      <c r="D104" s="77">
        <v>8</v>
      </c>
      <c r="E104" s="75"/>
      <c r="F104" s="75"/>
    </row>
    <row r="105" spans="1:6" s="71" customFormat="1" ht="14.5" x14ac:dyDescent="0.35">
      <c r="A105" s="72">
        <f t="shared" si="1"/>
        <v>81</v>
      </c>
      <c r="B105" s="76" t="s">
        <v>124</v>
      </c>
      <c r="C105" s="77" t="s">
        <v>326</v>
      </c>
      <c r="D105" s="77">
        <v>8</v>
      </c>
      <c r="E105" s="75"/>
      <c r="F105" s="75"/>
    </row>
    <row r="106" spans="1:6" s="71" customFormat="1" ht="14.5" x14ac:dyDescent="0.35">
      <c r="A106" s="72">
        <f t="shared" si="1"/>
        <v>82</v>
      </c>
      <c r="B106" s="76" t="s">
        <v>282</v>
      </c>
      <c r="C106" s="77" t="s">
        <v>22</v>
      </c>
      <c r="D106" s="77">
        <v>50</v>
      </c>
      <c r="E106" s="75"/>
      <c r="F106" s="75"/>
    </row>
    <row r="107" spans="1:6" s="71" customFormat="1" ht="14.25" customHeight="1" x14ac:dyDescent="0.35">
      <c r="A107" s="72">
        <f t="shared" si="1"/>
        <v>83</v>
      </c>
      <c r="B107" s="76" t="s">
        <v>126</v>
      </c>
      <c r="C107" s="77" t="s">
        <v>6</v>
      </c>
      <c r="D107" s="77">
        <v>8</v>
      </c>
      <c r="E107" s="75"/>
      <c r="F107" s="75"/>
    </row>
    <row r="108" spans="1:6" ht="14.25" customHeight="1" x14ac:dyDescent="0.35">
      <c r="A108" s="74"/>
      <c r="B108" s="124"/>
      <c r="C108" s="125"/>
      <c r="D108" s="125"/>
      <c r="E108" s="126"/>
      <c r="F108" s="126"/>
    </row>
    <row r="109" spans="1:6" ht="14.25" customHeight="1" x14ac:dyDescent="0.35">
      <c r="A109" s="121" t="s">
        <v>319</v>
      </c>
      <c r="B109" s="127"/>
      <c r="C109" s="127"/>
      <c r="D109" s="127"/>
      <c r="E109" s="127"/>
      <c r="F109" s="127"/>
    </row>
    <row r="110" spans="1:6" s="71" customFormat="1" ht="14.5" x14ac:dyDescent="0.35">
      <c r="A110" s="72">
        <v>84</v>
      </c>
      <c r="B110" s="76" t="s">
        <v>134</v>
      </c>
      <c r="C110" s="77" t="s">
        <v>18</v>
      </c>
      <c r="D110" s="77">
        <v>10</v>
      </c>
      <c r="E110" s="75"/>
      <c r="F110" s="75"/>
    </row>
    <row r="111" spans="1:6" s="71" customFormat="1" ht="14.5" x14ac:dyDescent="0.35">
      <c r="A111" s="72">
        <f t="shared" si="1"/>
        <v>85</v>
      </c>
      <c r="B111" s="76" t="s">
        <v>115</v>
      </c>
      <c r="C111" s="77" t="s">
        <v>18</v>
      </c>
      <c r="D111" s="77">
        <v>10</v>
      </c>
      <c r="E111" s="75"/>
      <c r="F111" s="75"/>
    </row>
    <row r="112" spans="1:6" s="71" customFormat="1" ht="14.5" x14ac:dyDescent="0.35">
      <c r="A112" s="72">
        <f t="shared" si="1"/>
        <v>86</v>
      </c>
      <c r="B112" s="76" t="s">
        <v>287</v>
      </c>
      <c r="C112" s="77" t="s">
        <v>18</v>
      </c>
      <c r="D112" s="82">
        <v>20.258728222996449</v>
      </c>
      <c r="E112" s="75"/>
      <c r="F112" s="75"/>
    </row>
    <row r="113" spans="1:6" s="71" customFormat="1" ht="24" x14ac:dyDescent="0.35">
      <c r="A113" s="72">
        <f t="shared" si="1"/>
        <v>87</v>
      </c>
      <c r="B113" s="76" t="str">
        <f>+B29</f>
        <v>Suministro, instalación de salida de iluminación, incluye, tubería EMT de 1/2", accesorios, aparatos, regata, resanes, conductor calibre 12 awg, thwn/thhw, hilo de continuidad, cajas galvanizadas con tapa.</v>
      </c>
      <c r="C113" s="77" t="s">
        <v>326</v>
      </c>
      <c r="D113" s="77">
        <v>6</v>
      </c>
      <c r="E113" s="75"/>
      <c r="F113" s="75"/>
    </row>
    <row r="114" spans="1:6" s="71" customFormat="1" ht="84" x14ac:dyDescent="0.35">
      <c r="A114" s="72">
        <f t="shared" si="1"/>
        <v>88</v>
      </c>
      <c r="B114" s="76" t="s">
        <v>332</v>
      </c>
      <c r="C114" s="77" t="s">
        <v>326</v>
      </c>
      <c r="D114" s="77">
        <v>6</v>
      </c>
      <c r="E114" s="75"/>
      <c r="F114" s="75"/>
    </row>
    <row r="115" spans="1:6" s="71" customFormat="1" ht="14.5" x14ac:dyDescent="0.35">
      <c r="A115" s="72">
        <f t="shared" si="1"/>
        <v>89</v>
      </c>
      <c r="B115" s="76" t="s">
        <v>121</v>
      </c>
      <c r="C115" s="77" t="s">
        <v>326</v>
      </c>
      <c r="D115" s="77">
        <v>1</v>
      </c>
      <c r="E115" s="75"/>
      <c r="F115" s="75"/>
    </row>
    <row r="116" spans="1:6" s="71" customFormat="1" ht="36" x14ac:dyDescent="0.35">
      <c r="A116" s="72">
        <f t="shared" si="1"/>
        <v>90</v>
      </c>
      <c r="B116" s="76" t="str">
        <f>+B70</f>
        <v>Suministro, instalación de salida de interruptor, incluye tubería conduit tipo pvc de 1/2", tubería, accesorios, aparatos, regata, resanes. conductor calibre 12 awg, thwn/thhw, hilo de continuidad, cajas galvanizado. con tapa, conectores, aparatos, regata y resanes,</v>
      </c>
      <c r="C116" s="77" t="s">
        <v>326</v>
      </c>
      <c r="D116" s="77">
        <v>2</v>
      </c>
      <c r="E116" s="75"/>
      <c r="F116" s="75"/>
    </row>
    <row r="117" spans="1:6" s="71" customFormat="1" ht="72" x14ac:dyDescent="0.35">
      <c r="A117" s="72">
        <f t="shared" si="1"/>
        <v>91</v>
      </c>
      <c r="B117" s="76" t="s">
        <v>123</v>
      </c>
      <c r="C117" s="77" t="s">
        <v>326</v>
      </c>
      <c r="D117" s="77">
        <v>5</v>
      </c>
      <c r="E117" s="75"/>
      <c r="F117" s="75"/>
    </row>
    <row r="118" spans="1:6" s="71" customFormat="1" ht="14.5" x14ac:dyDescent="0.35">
      <c r="A118" s="72">
        <f t="shared" si="1"/>
        <v>92</v>
      </c>
      <c r="B118" s="76" t="s">
        <v>124</v>
      </c>
      <c r="C118" s="77" t="s">
        <v>326</v>
      </c>
      <c r="D118" s="77">
        <v>5</v>
      </c>
      <c r="E118" s="75"/>
      <c r="F118" s="75"/>
    </row>
    <row r="119" spans="1:6" s="71" customFormat="1" ht="14.5" x14ac:dyDescent="0.35">
      <c r="A119" s="72">
        <f t="shared" si="1"/>
        <v>93</v>
      </c>
      <c r="B119" s="76" t="s">
        <v>282</v>
      </c>
      <c r="C119" s="77" t="s">
        <v>22</v>
      </c>
      <c r="D119" s="77">
        <v>30</v>
      </c>
      <c r="E119" s="75"/>
      <c r="F119" s="75"/>
    </row>
    <row r="120" spans="1:6" s="71" customFormat="1" ht="14.25" customHeight="1" x14ac:dyDescent="0.35">
      <c r="A120" s="72">
        <f t="shared" si="1"/>
        <v>94</v>
      </c>
      <c r="B120" s="76" t="s">
        <v>126</v>
      </c>
      <c r="C120" s="77" t="s">
        <v>6</v>
      </c>
      <c r="D120" s="77">
        <v>5</v>
      </c>
      <c r="E120" s="75"/>
      <c r="F120" s="75"/>
    </row>
    <row r="121" spans="1:6" ht="14.25" customHeight="1" x14ac:dyDescent="0.35">
      <c r="A121" s="74"/>
      <c r="B121" s="124"/>
      <c r="C121" s="125"/>
      <c r="D121" s="125"/>
      <c r="E121" s="126"/>
      <c r="F121" s="126"/>
    </row>
    <row r="122" spans="1:6" ht="14.25" customHeight="1" x14ac:dyDescent="0.35">
      <c r="A122" s="122" t="s">
        <v>302</v>
      </c>
      <c r="B122" s="128"/>
      <c r="C122" s="123"/>
      <c r="D122" s="123"/>
      <c r="E122" s="123"/>
      <c r="F122" s="123"/>
    </row>
    <row r="123" spans="1:6" s="71" customFormat="1" ht="14.5" x14ac:dyDescent="0.35">
      <c r="A123" s="72">
        <v>95</v>
      </c>
      <c r="B123" s="76" t="s">
        <v>115</v>
      </c>
      <c r="C123" s="77" t="s">
        <v>18</v>
      </c>
      <c r="D123" s="77">
        <v>18</v>
      </c>
      <c r="E123" s="75"/>
      <c r="F123" s="75"/>
    </row>
    <row r="124" spans="1:6" s="71" customFormat="1" ht="24" x14ac:dyDescent="0.35">
      <c r="A124" s="72">
        <f t="shared" si="1"/>
        <v>96</v>
      </c>
      <c r="B124" s="76" t="s">
        <v>283</v>
      </c>
      <c r="C124" s="77" t="s">
        <v>18</v>
      </c>
      <c r="D124" s="77">
        <v>80</v>
      </c>
      <c r="E124" s="75"/>
      <c r="F124" s="75"/>
    </row>
    <row r="125" spans="1:6" s="71" customFormat="1" ht="14.5" x14ac:dyDescent="0.35">
      <c r="A125" s="72">
        <f t="shared" si="1"/>
        <v>97</v>
      </c>
      <c r="B125" s="76" t="s">
        <v>287</v>
      </c>
      <c r="C125" s="77" t="s">
        <v>18</v>
      </c>
      <c r="D125" s="77">
        <v>50</v>
      </c>
      <c r="E125" s="75"/>
      <c r="F125" s="75"/>
    </row>
    <row r="126" spans="1:6" s="71" customFormat="1" ht="14.5" x14ac:dyDescent="0.35">
      <c r="A126" s="72">
        <f t="shared" si="1"/>
        <v>98</v>
      </c>
      <c r="B126" s="76" t="s">
        <v>138</v>
      </c>
      <c r="C126" s="77" t="s">
        <v>18</v>
      </c>
      <c r="D126" s="77">
        <v>50</v>
      </c>
      <c r="E126" s="75"/>
      <c r="F126" s="75"/>
    </row>
    <row r="127" spans="1:6" s="71" customFormat="1" ht="24" x14ac:dyDescent="0.35">
      <c r="A127" s="72">
        <f t="shared" si="1"/>
        <v>99</v>
      </c>
      <c r="B127" s="76" t="s">
        <v>139</v>
      </c>
      <c r="C127" s="77" t="s">
        <v>18</v>
      </c>
      <c r="D127" s="77">
        <v>80</v>
      </c>
      <c r="E127" s="75"/>
      <c r="F127" s="75"/>
    </row>
    <row r="128" spans="1:6" s="71" customFormat="1" ht="24" x14ac:dyDescent="0.35">
      <c r="A128" s="72">
        <f t="shared" si="1"/>
        <v>100</v>
      </c>
      <c r="B128" s="76" t="str">
        <f>+B29</f>
        <v>Suministro, instalación de salida de iluminación, incluye, tubería EMT de 1/2", accesorios, aparatos, regata, resanes, conductor calibre 12 awg, thwn/thhw, hilo de continuidad, cajas galvanizadas con tapa.</v>
      </c>
      <c r="C128" s="77" t="s">
        <v>326</v>
      </c>
      <c r="D128" s="77">
        <v>8</v>
      </c>
      <c r="E128" s="75"/>
      <c r="F128" s="75"/>
    </row>
    <row r="129" spans="1:6" s="71" customFormat="1" ht="84" x14ac:dyDescent="0.35">
      <c r="A129" s="72">
        <f t="shared" si="1"/>
        <v>101</v>
      </c>
      <c r="B129" s="76" t="s">
        <v>332</v>
      </c>
      <c r="C129" s="77" t="s">
        <v>326</v>
      </c>
      <c r="D129" s="77">
        <v>8</v>
      </c>
      <c r="E129" s="75"/>
      <c r="F129" s="75"/>
    </row>
    <row r="130" spans="1:6" s="71" customFormat="1" ht="36" x14ac:dyDescent="0.35">
      <c r="A130" s="72">
        <f t="shared" si="1"/>
        <v>102</v>
      </c>
      <c r="B130" s="76" t="str">
        <f>+B70</f>
        <v>Suministro, instalación de salida de interruptor, incluye tubería conduit tipo pvc de 1/2", tubería, accesorios, aparatos, regata, resanes. conductor calibre 12 awg, thwn/thhw, hilo de continuidad, cajas galvanizado. con tapa, conectores, aparatos, regata y resanes,</v>
      </c>
      <c r="C130" s="77" t="s">
        <v>326</v>
      </c>
      <c r="D130" s="77">
        <v>3</v>
      </c>
      <c r="E130" s="75"/>
      <c r="F130" s="75"/>
    </row>
    <row r="131" spans="1:6" s="71" customFormat="1" ht="48" x14ac:dyDescent="0.35">
      <c r="A131" s="72">
        <f t="shared" si="1"/>
        <v>103</v>
      </c>
      <c r="B131" s="76" t="s">
        <v>140</v>
      </c>
      <c r="C131" s="77" t="s">
        <v>326</v>
      </c>
      <c r="D131" s="77">
        <v>6</v>
      </c>
      <c r="E131" s="75"/>
      <c r="F131" s="75"/>
    </row>
    <row r="132" spans="1:6" s="71" customFormat="1" ht="15" customHeight="1" x14ac:dyDescent="0.35">
      <c r="A132" s="72">
        <f t="shared" si="1"/>
        <v>104</v>
      </c>
      <c r="B132" s="76" t="s">
        <v>124</v>
      </c>
      <c r="C132" s="77" t="s">
        <v>326</v>
      </c>
      <c r="D132" s="77">
        <v>6</v>
      </c>
      <c r="E132" s="75"/>
      <c r="F132" s="75"/>
    </row>
    <row r="133" spans="1:6" s="71" customFormat="1" ht="18" customHeight="1" x14ac:dyDescent="0.35">
      <c r="A133" s="72">
        <f t="shared" si="1"/>
        <v>105</v>
      </c>
      <c r="B133" s="76" t="s">
        <v>282</v>
      </c>
      <c r="C133" s="77" t="s">
        <v>22</v>
      </c>
      <c r="D133" s="77">
        <v>50</v>
      </c>
      <c r="E133" s="75"/>
      <c r="F133" s="75"/>
    </row>
    <row r="134" spans="1:6" s="71" customFormat="1" ht="14.25" customHeight="1" x14ac:dyDescent="0.35">
      <c r="A134" s="72">
        <f t="shared" si="1"/>
        <v>106</v>
      </c>
      <c r="B134" s="76" t="s">
        <v>126</v>
      </c>
      <c r="C134" s="77" t="s">
        <v>6</v>
      </c>
      <c r="D134" s="77">
        <v>6</v>
      </c>
      <c r="E134" s="75"/>
      <c r="F134" s="75"/>
    </row>
    <row r="135" spans="1:6" ht="14.25" customHeight="1" x14ac:dyDescent="0.35">
      <c r="A135" s="74"/>
      <c r="B135" s="124"/>
      <c r="C135" s="125"/>
      <c r="D135" s="125"/>
      <c r="E135" s="126"/>
      <c r="F135" s="126"/>
    </row>
    <row r="136" spans="1:6" ht="14.25" customHeight="1" x14ac:dyDescent="0.35">
      <c r="A136" s="122" t="s">
        <v>303</v>
      </c>
      <c r="B136" s="128"/>
      <c r="C136" s="123"/>
      <c r="D136" s="123"/>
      <c r="E136" s="123"/>
      <c r="F136" s="123"/>
    </row>
    <row r="137" spans="1:6" s="71" customFormat="1" ht="14.5" x14ac:dyDescent="0.35">
      <c r="A137" s="72">
        <v>107</v>
      </c>
      <c r="B137" s="76" t="s">
        <v>115</v>
      </c>
      <c r="C137" s="77" t="s">
        <v>18</v>
      </c>
      <c r="D137" s="77">
        <v>30</v>
      </c>
      <c r="E137" s="75"/>
      <c r="F137" s="75"/>
    </row>
    <row r="138" spans="1:6" s="71" customFormat="1" ht="24" x14ac:dyDescent="0.35">
      <c r="A138" s="72">
        <f t="shared" ref="A138:A198" si="2">1+A137</f>
        <v>108</v>
      </c>
      <c r="B138" s="76" t="s">
        <v>283</v>
      </c>
      <c r="C138" s="77" t="s">
        <v>18</v>
      </c>
      <c r="D138" s="77">
        <v>20</v>
      </c>
      <c r="E138" s="75"/>
      <c r="F138" s="75"/>
    </row>
    <row r="139" spans="1:6" s="71" customFormat="1" ht="14.5" x14ac:dyDescent="0.35">
      <c r="A139" s="72">
        <f t="shared" si="2"/>
        <v>109</v>
      </c>
      <c r="B139" s="76" t="s">
        <v>287</v>
      </c>
      <c r="C139" s="77" t="s">
        <v>18</v>
      </c>
      <c r="D139" s="77">
        <v>60</v>
      </c>
      <c r="E139" s="75"/>
      <c r="F139" s="75"/>
    </row>
    <row r="140" spans="1:6" s="71" customFormat="1" ht="24" x14ac:dyDescent="0.35">
      <c r="A140" s="72">
        <f t="shared" si="2"/>
        <v>110</v>
      </c>
      <c r="B140" s="76" t="str">
        <f>+B29</f>
        <v>Suministro, instalación de salida de iluminación, incluye, tubería EMT de 1/2", accesorios, aparatos, regata, resanes, conductor calibre 12 awg, thwn/thhw, hilo de continuidad, cajas galvanizadas con tapa.</v>
      </c>
      <c r="C140" s="77" t="s">
        <v>326</v>
      </c>
      <c r="D140" s="77">
        <v>18</v>
      </c>
      <c r="E140" s="75"/>
      <c r="F140" s="75"/>
    </row>
    <row r="141" spans="1:6" s="71" customFormat="1" ht="84" x14ac:dyDescent="0.35">
      <c r="A141" s="72">
        <f t="shared" si="2"/>
        <v>111</v>
      </c>
      <c r="B141" s="76" t="s">
        <v>333</v>
      </c>
      <c r="C141" s="77" t="s">
        <v>326</v>
      </c>
      <c r="D141" s="77">
        <v>18</v>
      </c>
      <c r="E141" s="75"/>
      <c r="F141" s="75"/>
    </row>
    <row r="142" spans="1:6" s="71" customFormat="1" ht="14.5" x14ac:dyDescent="0.35">
      <c r="A142" s="72">
        <f t="shared" si="2"/>
        <v>112</v>
      </c>
      <c r="B142" s="76" t="s">
        <v>121</v>
      </c>
      <c r="C142" s="77" t="s">
        <v>326</v>
      </c>
      <c r="D142" s="77">
        <v>1</v>
      </c>
      <c r="E142" s="75"/>
      <c r="F142" s="75"/>
    </row>
    <row r="143" spans="1:6" s="71" customFormat="1" ht="36" x14ac:dyDescent="0.35">
      <c r="A143" s="72">
        <f t="shared" si="2"/>
        <v>113</v>
      </c>
      <c r="B143" s="76" t="str">
        <f>+B70</f>
        <v>Suministro, instalación de salida de interruptor, incluye tubería conduit tipo pvc de 1/2", tubería, accesorios, aparatos, regata, resanes. conductor calibre 12 awg, thwn/thhw, hilo de continuidad, cajas galvanizado. con tapa, conectores, aparatos, regata y resanes,</v>
      </c>
      <c r="C143" s="77" t="s">
        <v>326</v>
      </c>
      <c r="D143" s="77">
        <v>4</v>
      </c>
      <c r="E143" s="75"/>
      <c r="F143" s="75"/>
    </row>
    <row r="144" spans="1:6" s="71" customFormat="1" ht="72" x14ac:dyDescent="0.35">
      <c r="A144" s="72">
        <f t="shared" si="2"/>
        <v>114</v>
      </c>
      <c r="B144" s="76" t="s">
        <v>123</v>
      </c>
      <c r="C144" s="77" t="s">
        <v>326</v>
      </c>
      <c r="D144" s="77">
        <v>15</v>
      </c>
      <c r="E144" s="75"/>
      <c r="F144" s="75"/>
    </row>
    <row r="145" spans="1:6" s="71" customFormat="1" ht="14.5" x14ac:dyDescent="0.35">
      <c r="A145" s="72">
        <f t="shared" si="2"/>
        <v>115</v>
      </c>
      <c r="B145" s="76" t="s">
        <v>124</v>
      </c>
      <c r="C145" s="77" t="s">
        <v>326</v>
      </c>
      <c r="D145" s="77">
        <v>15</v>
      </c>
      <c r="E145" s="75"/>
      <c r="F145" s="75"/>
    </row>
    <row r="146" spans="1:6" s="71" customFormat="1" ht="14.5" x14ac:dyDescent="0.35">
      <c r="A146" s="72">
        <f t="shared" si="2"/>
        <v>116</v>
      </c>
      <c r="B146" s="76" t="s">
        <v>282</v>
      </c>
      <c r="C146" s="77" t="s">
        <v>22</v>
      </c>
      <c r="D146" s="77">
        <v>50</v>
      </c>
      <c r="E146" s="75"/>
      <c r="F146" s="75"/>
    </row>
    <row r="147" spans="1:6" s="71" customFormat="1" ht="14.5" x14ac:dyDescent="0.35">
      <c r="A147" s="72">
        <f t="shared" si="2"/>
        <v>117</v>
      </c>
      <c r="B147" s="76" t="s">
        <v>126</v>
      </c>
      <c r="C147" s="77" t="s">
        <v>6</v>
      </c>
      <c r="D147" s="77">
        <v>15</v>
      </c>
      <c r="E147" s="75"/>
      <c r="F147" s="75"/>
    </row>
    <row r="148" spans="1:6" s="71" customFormat="1" ht="24" x14ac:dyDescent="0.35">
      <c r="A148" s="72">
        <f t="shared" si="2"/>
        <v>118</v>
      </c>
      <c r="B148" s="76" t="s">
        <v>142</v>
      </c>
      <c r="C148" s="77" t="s">
        <v>326</v>
      </c>
      <c r="D148" s="77">
        <v>3</v>
      </c>
      <c r="E148" s="75"/>
      <c r="F148" s="75"/>
    </row>
    <row r="149" spans="1:6" ht="14.5" x14ac:dyDescent="0.35">
      <c r="A149" s="74"/>
      <c r="B149" s="124"/>
      <c r="C149" s="125"/>
      <c r="D149" s="125"/>
      <c r="E149" s="126"/>
      <c r="F149" s="126"/>
    </row>
    <row r="150" spans="1:6" ht="14.5" x14ac:dyDescent="0.35">
      <c r="A150" s="122" t="s">
        <v>304</v>
      </c>
      <c r="B150" s="128"/>
      <c r="C150" s="123"/>
      <c r="D150" s="123"/>
      <c r="E150" s="123"/>
      <c r="F150" s="123"/>
    </row>
    <row r="151" spans="1:6" s="71" customFormat="1" ht="36" x14ac:dyDescent="0.35">
      <c r="A151" s="72">
        <v>119</v>
      </c>
      <c r="B151" s="76" t="s">
        <v>285</v>
      </c>
      <c r="C151" s="77" t="s">
        <v>18</v>
      </c>
      <c r="D151" s="77">
        <v>20</v>
      </c>
      <c r="E151" s="75"/>
      <c r="F151" s="75"/>
    </row>
    <row r="152" spans="1:6" s="71" customFormat="1" ht="14.5" x14ac:dyDescent="0.35">
      <c r="A152" s="72">
        <f t="shared" si="2"/>
        <v>120</v>
      </c>
      <c r="B152" s="76" t="s">
        <v>287</v>
      </c>
      <c r="C152" s="77" t="s">
        <v>18</v>
      </c>
      <c r="D152" s="77">
        <v>60</v>
      </c>
      <c r="E152" s="75"/>
      <c r="F152" s="75"/>
    </row>
    <row r="153" spans="1:6" s="71" customFormat="1" ht="14.5" x14ac:dyDescent="0.35">
      <c r="A153" s="72">
        <f t="shared" si="2"/>
        <v>121</v>
      </c>
      <c r="B153" s="76" t="s">
        <v>145</v>
      </c>
      <c r="C153" s="77" t="s">
        <v>326</v>
      </c>
      <c r="D153" s="77">
        <v>1</v>
      </c>
      <c r="E153" s="75"/>
      <c r="F153" s="75"/>
    </row>
    <row r="154" spans="1:6" s="71" customFormat="1" ht="24" x14ac:dyDescent="0.35">
      <c r="A154" s="72">
        <f t="shared" si="2"/>
        <v>122</v>
      </c>
      <c r="B154" s="76" t="s">
        <v>283</v>
      </c>
      <c r="C154" s="77" t="s">
        <v>18</v>
      </c>
      <c r="D154" s="77">
        <v>15</v>
      </c>
      <c r="E154" s="75"/>
      <c r="F154" s="75"/>
    </row>
    <row r="155" spans="1:6" s="71" customFormat="1" ht="14.5" x14ac:dyDescent="0.35">
      <c r="A155" s="72">
        <f t="shared" si="2"/>
        <v>123</v>
      </c>
      <c r="B155" s="76" t="s">
        <v>287</v>
      </c>
      <c r="C155" s="77" t="s">
        <v>18</v>
      </c>
      <c r="D155" s="77">
        <v>70</v>
      </c>
      <c r="E155" s="75"/>
      <c r="F155" s="75"/>
    </row>
    <row r="156" spans="1:6" s="71" customFormat="1" ht="43.9" customHeight="1" x14ac:dyDescent="0.35">
      <c r="A156" s="72">
        <f t="shared" si="2"/>
        <v>124</v>
      </c>
      <c r="B156" s="76" t="str">
        <f>+B29</f>
        <v>Suministro, instalación de salida de iluminación, incluye, tubería EMT de 1/2", accesorios, aparatos, regata, resanes, conductor calibre 12 awg, thwn/thhw, hilo de continuidad, cajas galvanizadas con tapa.</v>
      </c>
      <c r="C156" s="77" t="s">
        <v>326</v>
      </c>
      <c r="D156" s="77">
        <v>4</v>
      </c>
      <c r="E156" s="75"/>
      <c r="F156" s="75"/>
    </row>
    <row r="157" spans="1:6" s="71" customFormat="1" ht="84" x14ac:dyDescent="0.35">
      <c r="A157" s="72">
        <f t="shared" si="2"/>
        <v>125</v>
      </c>
      <c r="B157" s="76" t="s">
        <v>332</v>
      </c>
      <c r="C157" s="77" t="s">
        <v>326</v>
      </c>
      <c r="D157" s="77">
        <v>4</v>
      </c>
      <c r="E157" s="75"/>
      <c r="F157" s="75"/>
    </row>
    <row r="158" spans="1:6" s="71" customFormat="1" ht="14.5" x14ac:dyDescent="0.35">
      <c r="A158" s="72">
        <f t="shared" si="2"/>
        <v>126</v>
      </c>
      <c r="B158" s="76" t="s">
        <v>121</v>
      </c>
      <c r="C158" s="77" t="s">
        <v>326</v>
      </c>
      <c r="D158" s="77">
        <v>1</v>
      </c>
      <c r="E158" s="75"/>
      <c r="F158" s="75"/>
    </row>
    <row r="159" spans="1:6" s="71" customFormat="1" ht="36" x14ac:dyDescent="0.35">
      <c r="A159" s="72">
        <f t="shared" si="2"/>
        <v>127</v>
      </c>
      <c r="B159" s="76" t="str">
        <f>+B70</f>
        <v>Suministro, instalación de salida de interruptor, incluye tubería conduit tipo pvc de 1/2", tubería, accesorios, aparatos, regata, resanes. conductor calibre 12 awg, thwn/thhw, hilo de continuidad, cajas galvanizado. con tapa, conectores, aparatos, regata y resanes,</v>
      </c>
      <c r="C159" s="77" t="s">
        <v>326</v>
      </c>
      <c r="D159" s="77">
        <v>10</v>
      </c>
      <c r="E159" s="75"/>
      <c r="F159" s="75"/>
    </row>
    <row r="160" spans="1:6" s="71" customFormat="1" ht="72" x14ac:dyDescent="0.35">
      <c r="A160" s="72">
        <f t="shared" si="2"/>
        <v>128</v>
      </c>
      <c r="B160" s="76" t="s">
        <v>123</v>
      </c>
      <c r="C160" s="77" t="s">
        <v>326</v>
      </c>
      <c r="D160" s="77">
        <v>10</v>
      </c>
      <c r="E160" s="75"/>
      <c r="F160" s="75"/>
    </row>
    <row r="161" spans="1:6" s="71" customFormat="1" ht="15" customHeight="1" x14ac:dyDescent="0.35">
      <c r="A161" s="72">
        <f t="shared" si="2"/>
        <v>129</v>
      </c>
      <c r="B161" s="76" t="s">
        <v>124</v>
      </c>
      <c r="C161" s="77" t="s">
        <v>326</v>
      </c>
      <c r="D161" s="77">
        <v>10</v>
      </c>
      <c r="E161" s="75"/>
      <c r="F161" s="75"/>
    </row>
    <row r="162" spans="1:6" s="71" customFormat="1" ht="12" customHeight="1" x14ac:dyDescent="0.35">
      <c r="A162" s="72">
        <f t="shared" si="2"/>
        <v>130</v>
      </c>
      <c r="B162" s="76" t="s">
        <v>282</v>
      </c>
      <c r="C162" s="77" t="s">
        <v>22</v>
      </c>
      <c r="D162" s="77">
        <v>50</v>
      </c>
      <c r="E162" s="75"/>
      <c r="F162" s="75"/>
    </row>
    <row r="163" spans="1:6" s="71" customFormat="1" ht="14.25" customHeight="1" x14ac:dyDescent="0.35">
      <c r="A163" s="72">
        <f t="shared" si="2"/>
        <v>131</v>
      </c>
      <c r="B163" s="76" t="s">
        <v>126</v>
      </c>
      <c r="C163" s="77" t="s">
        <v>6</v>
      </c>
      <c r="D163" s="77">
        <v>10</v>
      </c>
      <c r="E163" s="75"/>
      <c r="F163" s="75"/>
    </row>
    <row r="164" spans="1:6" ht="14.25" customHeight="1" x14ac:dyDescent="0.35">
      <c r="A164" s="74"/>
      <c r="B164" s="124"/>
      <c r="C164" s="125"/>
      <c r="D164" s="125"/>
      <c r="E164" s="126"/>
      <c r="F164" s="126"/>
    </row>
    <row r="165" spans="1:6" ht="14.25" customHeight="1" x14ac:dyDescent="0.35">
      <c r="A165" s="122" t="s">
        <v>305</v>
      </c>
      <c r="B165" s="128"/>
      <c r="C165" s="123"/>
      <c r="D165" s="123"/>
      <c r="E165" s="123"/>
      <c r="F165" s="123"/>
    </row>
    <row r="166" spans="1:6" s="71" customFormat="1" ht="14.5" x14ac:dyDescent="0.35">
      <c r="A166" s="72">
        <v>132</v>
      </c>
      <c r="B166" s="76" t="s">
        <v>287</v>
      </c>
      <c r="C166" s="77" t="s">
        <v>18</v>
      </c>
      <c r="D166" s="77">
        <v>1200</v>
      </c>
      <c r="E166" s="75"/>
      <c r="F166" s="75"/>
    </row>
    <row r="167" spans="1:6" s="71" customFormat="1" ht="18" customHeight="1" x14ac:dyDescent="0.35">
      <c r="A167" s="72">
        <f t="shared" si="2"/>
        <v>133</v>
      </c>
      <c r="B167" s="76" t="s">
        <v>314</v>
      </c>
      <c r="C167" s="77" t="s">
        <v>18</v>
      </c>
      <c r="D167" s="77">
        <v>3200</v>
      </c>
      <c r="E167" s="75"/>
      <c r="F167" s="75"/>
    </row>
    <row r="168" spans="1:6" s="71" customFormat="1" ht="14.5" x14ac:dyDescent="0.35">
      <c r="A168" s="72">
        <f t="shared" si="2"/>
        <v>134</v>
      </c>
      <c r="B168" s="76" t="s">
        <v>314</v>
      </c>
      <c r="C168" s="77" t="s">
        <v>18</v>
      </c>
      <c r="D168" s="77">
        <v>700</v>
      </c>
      <c r="E168" s="75"/>
      <c r="F168" s="75"/>
    </row>
    <row r="169" spans="1:6" s="71" customFormat="1" ht="14.5" x14ac:dyDescent="0.35">
      <c r="A169" s="72">
        <f t="shared" si="2"/>
        <v>135</v>
      </c>
      <c r="B169" s="76" t="s">
        <v>149</v>
      </c>
      <c r="C169" s="77" t="s">
        <v>18</v>
      </c>
      <c r="D169" s="77">
        <v>200</v>
      </c>
      <c r="E169" s="75"/>
      <c r="F169" s="75"/>
    </row>
    <row r="170" spans="1:6" s="71" customFormat="1" ht="14.5" x14ac:dyDescent="0.35">
      <c r="A170" s="72">
        <f t="shared" si="2"/>
        <v>136</v>
      </c>
      <c r="B170" s="76" t="s">
        <v>149</v>
      </c>
      <c r="C170" s="77" t="s">
        <v>22</v>
      </c>
      <c r="D170" s="77">
        <v>2000</v>
      </c>
      <c r="E170" s="75"/>
      <c r="F170" s="75"/>
    </row>
    <row r="171" spans="1:6" s="71" customFormat="1" ht="24" x14ac:dyDescent="0.35">
      <c r="A171" s="72">
        <f t="shared" si="2"/>
        <v>137</v>
      </c>
      <c r="B171" s="76" t="s">
        <v>150</v>
      </c>
      <c r="C171" s="77" t="s">
        <v>18</v>
      </c>
      <c r="D171" s="77">
        <v>400</v>
      </c>
      <c r="E171" s="75"/>
      <c r="F171" s="75"/>
    </row>
    <row r="172" spans="1:6" ht="14.5" x14ac:dyDescent="0.35">
      <c r="A172" s="74"/>
      <c r="B172" s="124"/>
      <c r="C172" s="125"/>
      <c r="D172" s="125"/>
      <c r="E172" s="126"/>
      <c r="F172" s="126"/>
    </row>
    <row r="173" spans="1:6" ht="21.75" customHeight="1" x14ac:dyDescent="0.35">
      <c r="A173" s="122" t="s">
        <v>320</v>
      </c>
      <c r="B173" s="128"/>
      <c r="C173" s="123"/>
      <c r="D173" s="123"/>
      <c r="E173" s="123"/>
      <c r="F173" s="123"/>
    </row>
    <row r="174" spans="1:6" s="71" customFormat="1" ht="180" x14ac:dyDescent="0.35">
      <c r="A174" s="72">
        <v>138</v>
      </c>
      <c r="B174" s="76" t="s">
        <v>334</v>
      </c>
      <c r="C174" s="73"/>
      <c r="D174" s="77">
        <v>50</v>
      </c>
      <c r="E174" s="75"/>
      <c r="F174" s="75"/>
    </row>
    <row r="175" spans="1:6" s="71" customFormat="1" ht="180" x14ac:dyDescent="0.35">
      <c r="A175" s="72">
        <f t="shared" si="2"/>
        <v>139</v>
      </c>
      <c r="B175" s="76" t="s">
        <v>335</v>
      </c>
      <c r="C175" s="73"/>
      <c r="D175" s="77">
        <v>10</v>
      </c>
      <c r="E175" s="75"/>
      <c r="F175" s="75"/>
    </row>
    <row r="176" spans="1:6" ht="14.5" x14ac:dyDescent="0.35">
      <c r="A176" s="74"/>
      <c r="B176" s="124"/>
      <c r="C176" s="125"/>
      <c r="D176" s="125"/>
      <c r="E176" s="126"/>
      <c r="F176" s="126"/>
    </row>
    <row r="177" spans="1:6" ht="14.5" x14ac:dyDescent="0.35">
      <c r="A177" s="122" t="s">
        <v>151</v>
      </c>
      <c r="B177" s="128"/>
      <c r="C177" s="123"/>
      <c r="D177" s="123"/>
      <c r="E177" s="123"/>
      <c r="F177" s="123"/>
    </row>
    <row r="178" spans="1:6" s="71" customFormat="1" ht="27" customHeight="1" x14ac:dyDescent="0.35">
      <c r="A178" s="72">
        <v>140</v>
      </c>
      <c r="B178" s="76" t="s">
        <v>316</v>
      </c>
      <c r="C178" s="77" t="s">
        <v>153</v>
      </c>
      <c r="D178" s="77">
        <v>120</v>
      </c>
      <c r="E178" s="75"/>
      <c r="F178" s="75"/>
    </row>
    <row r="179" spans="1:6" s="71" customFormat="1" ht="24" x14ac:dyDescent="0.35">
      <c r="A179" s="72">
        <f t="shared" si="2"/>
        <v>141</v>
      </c>
      <c r="B179" s="76" t="s">
        <v>309</v>
      </c>
      <c r="C179" s="77" t="s">
        <v>22</v>
      </c>
      <c r="D179" s="77">
        <v>500</v>
      </c>
      <c r="E179" s="75"/>
      <c r="F179" s="75"/>
    </row>
    <row r="180" spans="1:6" s="71" customFormat="1" ht="24" x14ac:dyDescent="0.35">
      <c r="A180" s="72">
        <f t="shared" si="2"/>
        <v>142</v>
      </c>
      <c r="B180" s="69" t="s">
        <v>344</v>
      </c>
      <c r="C180" s="77" t="s">
        <v>22</v>
      </c>
      <c r="D180" s="77">
        <v>50</v>
      </c>
      <c r="E180" s="75"/>
      <c r="F180" s="75"/>
    </row>
    <row r="181" spans="1:6" s="71" customFormat="1" ht="24" x14ac:dyDescent="0.35">
      <c r="A181" s="72">
        <f t="shared" si="2"/>
        <v>143</v>
      </c>
      <c r="B181" s="76" t="s">
        <v>156</v>
      </c>
      <c r="C181" s="77" t="s">
        <v>22</v>
      </c>
      <c r="D181" s="77">
        <v>10</v>
      </c>
      <c r="E181" s="75"/>
      <c r="F181" s="75"/>
    </row>
    <row r="182" spans="1:6" s="71" customFormat="1" ht="24" x14ac:dyDescent="0.35">
      <c r="A182" s="72">
        <f t="shared" si="2"/>
        <v>144</v>
      </c>
      <c r="B182" s="76" t="s">
        <v>157</v>
      </c>
      <c r="C182" s="77" t="s">
        <v>18</v>
      </c>
      <c r="D182" s="77">
        <v>50</v>
      </c>
      <c r="E182" s="75"/>
      <c r="F182" s="75"/>
    </row>
    <row r="183" spans="1:6" s="71" customFormat="1" ht="24" x14ac:dyDescent="0.35">
      <c r="A183" s="72">
        <f t="shared" si="2"/>
        <v>145</v>
      </c>
      <c r="B183" s="76" t="s">
        <v>159</v>
      </c>
      <c r="C183" s="77" t="s">
        <v>15</v>
      </c>
      <c r="D183" s="77">
        <v>1</v>
      </c>
      <c r="E183" s="75"/>
      <c r="F183" s="75"/>
    </row>
    <row r="184" spans="1:6" s="71" customFormat="1" ht="24" x14ac:dyDescent="0.35">
      <c r="A184" s="72">
        <f t="shared" si="2"/>
        <v>146</v>
      </c>
      <c r="B184" s="76" t="s">
        <v>160</v>
      </c>
      <c r="C184" s="77" t="s">
        <v>18</v>
      </c>
      <c r="D184" s="77">
        <v>80</v>
      </c>
      <c r="E184" s="75"/>
      <c r="F184" s="75"/>
    </row>
    <row r="185" spans="1:6" ht="14.5" x14ac:dyDescent="0.35">
      <c r="A185" s="74"/>
      <c r="B185" s="124"/>
      <c r="C185" s="125"/>
      <c r="D185" s="125"/>
      <c r="E185" s="126"/>
      <c r="F185" s="126"/>
    </row>
    <row r="186" spans="1:6" ht="14.5" x14ac:dyDescent="0.35">
      <c r="A186" s="122" t="s">
        <v>161</v>
      </c>
      <c r="B186" s="128"/>
      <c r="C186" s="123"/>
      <c r="D186" s="123"/>
      <c r="E186" s="123"/>
      <c r="F186" s="123"/>
    </row>
    <row r="187" spans="1:6" s="71" customFormat="1" ht="24" x14ac:dyDescent="0.35">
      <c r="A187" s="72">
        <v>147</v>
      </c>
      <c r="B187" s="76" t="s">
        <v>315</v>
      </c>
      <c r="C187" s="77" t="s">
        <v>18</v>
      </c>
      <c r="D187" s="77">
        <v>800</v>
      </c>
      <c r="E187" s="75"/>
      <c r="F187" s="75"/>
    </row>
    <row r="188" spans="1:6" s="71" customFormat="1" ht="14.5" x14ac:dyDescent="0.35">
      <c r="A188" s="72">
        <f t="shared" si="2"/>
        <v>148</v>
      </c>
      <c r="B188" s="76" t="s">
        <v>149</v>
      </c>
      <c r="C188" s="77" t="s">
        <v>18</v>
      </c>
      <c r="D188" s="77">
        <v>40</v>
      </c>
      <c r="E188" s="75"/>
      <c r="F188" s="75"/>
    </row>
    <row r="189" spans="1:6" s="71" customFormat="1" ht="14.5" x14ac:dyDescent="0.35">
      <c r="A189" s="72">
        <f t="shared" si="2"/>
        <v>149</v>
      </c>
      <c r="B189" s="76" t="s">
        <v>149</v>
      </c>
      <c r="C189" s="77" t="s">
        <v>22</v>
      </c>
      <c r="D189" s="77">
        <v>80</v>
      </c>
      <c r="E189" s="75"/>
      <c r="F189" s="75"/>
    </row>
    <row r="190" spans="1:6" s="71" customFormat="1" ht="14.5" x14ac:dyDescent="0.35">
      <c r="A190" s="72">
        <f t="shared" si="2"/>
        <v>150</v>
      </c>
      <c r="B190" s="76" t="s">
        <v>287</v>
      </c>
      <c r="C190" s="77" t="s">
        <v>18</v>
      </c>
      <c r="D190" s="77">
        <v>700</v>
      </c>
      <c r="E190" s="75"/>
      <c r="F190" s="75"/>
    </row>
    <row r="191" spans="1:6" ht="14.5" x14ac:dyDescent="0.35">
      <c r="A191" s="74"/>
      <c r="B191" s="124"/>
      <c r="C191" s="125"/>
      <c r="D191" s="125"/>
      <c r="E191" s="126"/>
      <c r="F191" s="126"/>
    </row>
    <row r="192" spans="1:6" ht="14.5" x14ac:dyDescent="0.35">
      <c r="A192" s="122" t="s">
        <v>164</v>
      </c>
      <c r="B192" s="128"/>
      <c r="C192" s="123"/>
      <c r="D192" s="123"/>
      <c r="E192" s="123"/>
      <c r="F192" s="123"/>
    </row>
    <row r="193" spans="1:6" s="71" customFormat="1" ht="14.5" x14ac:dyDescent="0.35">
      <c r="A193" s="72">
        <v>151</v>
      </c>
      <c r="B193" s="76" t="s">
        <v>287</v>
      </c>
      <c r="C193" s="77" t="s">
        <v>18</v>
      </c>
      <c r="D193" s="77">
        <v>900</v>
      </c>
      <c r="E193" s="75"/>
      <c r="F193" s="75"/>
    </row>
    <row r="194" spans="1:6" s="71" customFormat="1" ht="60" x14ac:dyDescent="0.35">
      <c r="A194" s="72">
        <f t="shared" si="2"/>
        <v>152</v>
      </c>
      <c r="B194" s="76" t="s">
        <v>165</v>
      </c>
      <c r="C194" s="77" t="s">
        <v>18</v>
      </c>
      <c r="D194" s="77">
        <v>14</v>
      </c>
      <c r="E194" s="75"/>
      <c r="F194" s="75"/>
    </row>
    <row r="195" spans="1:6" ht="14.5" x14ac:dyDescent="0.35">
      <c r="A195" s="74"/>
      <c r="B195" s="124"/>
      <c r="C195" s="125"/>
      <c r="D195" s="125"/>
      <c r="E195" s="126"/>
      <c r="F195" s="126"/>
    </row>
    <row r="196" spans="1:6" ht="14.5" x14ac:dyDescent="0.35">
      <c r="A196" s="122" t="s">
        <v>166</v>
      </c>
      <c r="B196" s="128"/>
      <c r="C196" s="123"/>
      <c r="D196" s="123"/>
      <c r="E196" s="123"/>
      <c r="F196" s="123"/>
    </row>
    <row r="197" spans="1:6" s="71" customFormat="1" ht="14.5" x14ac:dyDescent="0.35">
      <c r="A197" s="72">
        <v>153</v>
      </c>
      <c r="B197" s="76" t="s">
        <v>287</v>
      </c>
      <c r="C197" s="77" t="s">
        <v>18</v>
      </c>
      <c r="D197" s="77">
        <v>800</v>
      </c>
      <c r="E197" s="75"/>
      <c r="F197" s="75"/>
    </row>
    <row r="198" spans="1:6" s="71" customFormat="1" ht="24" x14ac:dyDescent="0.35">
      <c r="A198" s="72">
        <f t="shared" si="2"/>
        <v>154</v>
      </c>
      <c r="B198" s="76" t="s">
        <v>167</v>
      </c>
      <c r="C198" s="77" t="s">
        <v>153</v>
      </c>
      <c r="D198" s="77">
        <v>25</v>
      </c>
      <c r="E198" s="75"/>
      <c r="F198" s="75"/>
    </row>
    <row r="199" spans="1:6" ht="14.5" x14ac:dyDescent="0.35">
      <c r="A199" s="74"/>
      <c r="B199" s="124"/>
      <c r="C199" s="125"/>
      <c r="D199" s="125"/>
      <c r="E199" s="126"/>
      <c r="F199" s="126"/>
    </row>
    <row r="200" spans="1:6" ht="14.5" x14ac:dyDescent="0.35">
      <c r="A200" s="122" t="s">
        <v>168</v>
      </c>
      <c r="B200" s="128"/>
      <c r="C200" s="123"/>
      <c r="D200" s="123"/>
      <c r="E200" s="123"/>
      <c r="F200" s="123"/>
    </row>
    <row r="201" spans="1:6" s="71" customFormat="1" ht="14.5" x14ac:dyDescent="0.35">
      <c r="A201" s="72">
        <v>155</v>
      </c>
      <c r="B201" s="76" t="s">
        <v>287</v>
      </c>
      <c r="C201" s="77" t="s">
        <v>18</v>
      </c>
      <c r="D201" s="77">
        <v>800</v>
      </c>
      <c r="E201" s="75"/>
      <c r="F201" s="75"/>
    </row>
    <row r="202" spans="1:6" s="71" customFormat="1" ht="14.5" x14ac:dyDescent="0.35">
      <c r="A202" s="72">
        <f t="shared" ref="A202:A263" si="3">1+A201</f>
        <v>156</v>
      </c>
      <c r="B202" s="76" t="s">
        <v>314</v>
      </c>
      <c r="C202" s="77" t="s">
        <v>18</v>
      </c>
      <c r="D202" s="77">
        <v>300</v>
      </c>
      <c r="E202" s="75"/>
      <c r="F202" s="75"/>
    </row>
    <row r="203" spans="1:6" ht="14.5" x14ac:dyDescent="0.35">
      <c r="A203" s="74"/>
      <c r="B203" s="124"/>
      <c r="C203" s="125"/>
      <c r="D203" s="125"/>
      <c r="E203" s="126"/>
      <c r="F203" s="126"/>
    </row>
    <row r="204" spans="1:6" ht="14.5" x14ac:dyDescent="0.35">
      <c r="A204" s="122" t="s">
        <v>164</v>
      </c>
      <c r="B204" s="128"/>
      <c r="C204" s="123"/>
      <c r="D204" s="123"/>
      <c r="E204" s="123"/>
      <c r="F204" s="123"/>
    </row>
    <row r="205" spans="1:6" s="71" customFormat="1" ht="14.5" x14ac:dyDescent="0.35">
      <c r="A205" s="72">
        <v>157</v>
      </c>
      <c r="B205" s="76" t="s">
        <v>287</v>
      </c>
      <c r="C205" s="77" t="s">
        <v>18</v>
      </c>
      <c r="D205" s="77">
        <v>700</v>
      </c>
      <c r="E205" s="75"/>
      <c r="F205" s="75"/>
    </row>
    <row r="206" spans="1:6" s="71" customFormat="1" ht="24" x14ac:dyDescent="0.35">
      <c r="A206" s="72">
        <f t="shared" si="3"/>
        <v>158</v>
      </c>
      <c r="B206" s="76" t="s">
        <v>160</v>
      </c>
      <c r="C206" s="77" t="s">
        <v>18</v>
      </c>
      <c r="D206" s="77">
        <v>100</v>
      </c>
      <c r="E206" s="75"/>
      <c r="F206" s="75"/>
    </row>
    <row r="207" spans="1:6" s="71" customFormat="1" ht="14.5" x14ac:dyDescent="0.35">
      <c r="A207" s="72">
        <f t="shared" si="3"/>
        <v>159</v>
      </c>
      <c r="B207" s="76" t="s">
        <v>115</v>
      </c>
      <c r="C207" s="77" t="s">
        <v>18</v>
      </c>
      <c r="D207" s="77">
        <v>25</v>
      </c>
      <c r="E207" s="75"/>
      <c r="F207" s="75"/>
    </row>
    <row r="208" spans="1:6" s="71" customFormat="1" ht="24" x14ac:dyDescent="0.35">
      <c r="A208" s="72">
        <f t="shared" si="3"/>
        <v>160</v>
      </c>
      <c r="B208" s="76" t="s">
        <v>142</v>
      </c>
      <c r="C208" s="77" t="s">
        <v>15</v>
      </c>
      <c r="D208" s="77">
        <v>3</v>
      </c>
      <c r="E208" s="75"/>
      <c r="F208" s="75"/>
    </row>
    <row r="209" spans="1:6" ht="14.5" x14ac:dyDescent="0.35">
      <c r="A209" s="74"/>
      <c r="B209" s="124"/>
      <c r="C209" s="125"/>
      <c r="D209" s="125"/>
      <c r="E209" s="126"/>
      <c r="F209" s="126"/>
    </row>
    <row r="210" spans="1:6" ht="14.5" x14ac:dyDescent="0.35">
      <c r="A210" s="122" t="s">
        <v>171</v>
      </c>
      <c r="B210" s="128"/>
      <c r="C210" s="123"/>
      <c r="D210" s="123"/>
      <c r="E210" s="123"/>
      <c r="F210" s="123"/>
    </row>
    <row r="211" spans="1:6" s="71" customFormat="1" ht="24" x14ac:dyDescent="0.35">
      <c r="A211" s="72">
        <v>161</v>
      </c>
      <c r="B211" s="76" t="s">
        <v>172</v>
      </c>
      <c r="C211" s="77" t="s">
        <v>6</v>
      </c>
      <c r="D211" s="77">
        <v>1</v>
      </c>
      <c r="E211" s="75"/>
      <c r="F211" s="75"/>
    </row>
    <row r="212" spans="1:6" s="71" customFormat="1" ht="36" x14ac:dyDescent="0.35">
      <c r="A212" s="72">
        <f t="shared" si="3"/>
        <v>162</v>
      </c>
      <c r="B212" s="76" t="s">
        <v>173</v>
      </c>
      <c r="C212" s="77" t="s">
        <v>174</v>
      </c>
      <c r="D212" s="77">
        <v>40</v>
      </c>
      <c r="E212" s="75"/>
      <c r="F212" s="75"/>
    </row>
    <row r="213" spans="1:6" s="71" customFormat="1" ht="24" x14ac:dyDescent="0.35">
      <c r="A213" s="72">
        <f t="shared" si="3"/>
        <v>163</v>
      </c>
      <c r="B213" s="76" t="s">
        <v>175</v>
      </c>
      <c r="C213" s="77" t="s">
        <v>174</v>
      </c>
      <c r="D213" s="77">
        <v>40</v>
      </c>
      <c r="E213" s="75"/>
      <c r="F213" s="75"/>
    </row>
    <row r="214" spans="1:6" s="71" customFormat="1" ht="48" x14ac:dyDescent="0.35">
      <c r="A214" s="72">
        <f t="shared" si="3"/>
        <v>164</v>
      </c>
      <c r="B214" s="76" t="s">
        <v>176</v>
      </c>
      <c r="C214" s="77" t="s">
        <v>15</v>
      </c>
      <c r="D214" s="77">
        <v>12</v>
      </c>
      <c r="E214" s="75"/>
      <c r="F214" s="75"/>
    </row>
    <row r="215" spans="1:6" s="71" customFormat="1" ht="24" x14ac:dyDescent="0.35">
      <c r="A215" s="72">
        <f t="shared" si="3"/>
        <v>165</v>
      </c>
      <c r="B215" s="76" t="s">
        <v>312</v>
      </c>
      <c r="C215" s="77" t="s">
        <v>15</v>
      </c>
      <c r="D215" s="77">
        <v>30</v>
      </c>
      <c r="E215" s="75"/>
      <c r="F215" s="75"/>
    </row>
    <row r="216" spans="1:6" s="71" customFormat="1" ht="96" x14ac:dyDescent="0.35">
      <c r="A216" s="72">
        <f t="shared" si="3"/>
        <v>166</v>
      </c>
      <c r="B216" s="76" t="s">
        <v>336</v>
      </c>
      <c r="C216" s="77" t="s">
        <v>15</v>
      </c>
      <c r="D216" s="77">
        <v>50</v>
      </c>
      <c r="E216" s="75"/>
      <c r="F216" s="75"/>
    </row>
    <row r="217" spans="1:6" s="71" customFormat="1" ht="96" x14ac:dyDescent="0.35">
      <c r="A217" s="72">
        <f t="shared" si="3"/>
        <v>167</v>
      </c>
      <c r="B217" s="76" t="s">
        <v>337</v>
      </c>
      <c r="C217" s="77" t="s">
        <v>15</v>
      </c>
      <c r="D217" s="77">
        <v>52</v>
      </c>
      <c r="E217" s="75"/>
      <c r="F217" s="75"/>
    </row>
    <row r="218" spans="1:6" s="71" customFormat="1" ht="96" x14ac:dyDescent="0.35">
      <c r="A218" s="72">
        <f t="shared" si="3"/>
        <v>168</v>
      </c>
      <c r="B218" s="76" t="s">
        <v>338</v>
      </c>
      <c r="C218" s="77" t="s">
        <v>15</v>
      </c>
      <c r="D218" s="77">
        <v>30</v>
      </c>
      <c r="E218" s="75"/>
      <c r="F218" s="75"/>
    </row>
    <row r="219" spans="1:6" ht="14.5" x14ac:dyDescent="0.35">
      <c r="A219" s="74"/>
      <c r="B219" s="124"/>
      <c r="C219" s="125"/>
      <c r="D219" s="125"/>
      <c r="E219" s="126"/>
      <c r="F219" s="126"/>
    </row>
    <row r="220" spans="1:6" ht="14.5" x14ac:dyDescent="0.35">
      <c r="A220" s="122" t="s">
        <v>323</v>
      </c>
      <c r="B220" s="128"/>
      <c r="C220" s="123"/>
      <c r="D220" s="123"/>
      <c r="E220" s="123"/>
      <c r="F220" s="123"/>
    </row>
    <row r="221" spans="1:6" s="71" customFormat="1" ht="14.5" x14ac:dyDescent="0.35">
      <c r="A221" s="72">
        <v>169</v>
      </c>
      <c r="B221" s="76" t="s">
        <v>182</v>
      </c>
      <c r="C221" s="77" t="s">
        <v>6</v>
      </c>
      <c r="D221" s="77">
        <v>1</v>
      </c>
      <c r="E221" s="75"/>
      <c r="F221" s="75"/>
    </row>
    <row r="222" spans="1:6" s="71" customFormat="1" ht="14.5" x14ac:dyDescent="0.35">
      <c r="A222" s="72">
        <f t="shared" si="3"/>
        <v>170</v>
      </c>
      <c r="B222" s="76" t="s">
        <v>183</v>
      </c>
      <c r="C222" s="77" t="s">
        <v>6</v>
      </c>
      <c r="D222" s="77">
        <v>1</v>
      </c>
      <c r="E222" s="75"/>
      <c r="F222" s="75"/>
    </row>
    <row r="223" spans="1:6" s="71" customFormat="1" ht="17.25" customHeight="1" x14ac:dyDescent="0.35">
      <c r="A223" s="72">
        <f t="shared" si="3"/>
        <v>171</v>
      </c>
      <c r="B223" s="76" t="s">
        <v>184</v>
      </c>
      <c r="C223" s="77" t="s">
        <v>6</v>
      </c>
      <c r="D223" s="77">
        <v>2</v>
      </c>
      <c r="E223" s="75"/>
      <c r="F223" s="75"/>
    </row>
    <row r="224" spans="1:6" s="71" customFormat="1" ht="16.5" customHeight="1" x14ac:dyDescent="0.35">
      <c r="A224" s="72">
        <f t="shared" si="3"/>
        <v>172</v>
      </c>
      <c r="B224" s="76" t="s">
        <v>185</v>
      </c>
      <c r="C224" s="77" t="s">
        <v>6</v>
      </c>
      <c r="D224" s="77">
        <v>5</v>
      </c>
      <c r="E224" s="75"/>
      <c r="F224" s="75"/>
    </row>
    <row r="225" spans="1:6" s="71" customFormat="1" ht="14.5" x14ac:dyDescent="0.35">
      <c r="A225" s="72">
        <f t="shared" si="3"/>
        <v>173</v>
      </c>
      <c r="B225" s="76" t="s">
        <v>186</v>
      </c>
      <c r="C225" s="77" t="s">
        <v>174</v>
      </c>
      <c r="D225" s="77">
        <v>30</v>
      </c>
      <c r="E225" s="75"/>
      <c r="F225" s="75"/>
    </row>
    <row r="226" spans="1:6" s="71" customFormat="1" ht="14.5" x14ac:dyDescent="0.35">
      <c r="A226" s="72">
        <f t="shared" si="3"/>
        <v>174</v>
      </c>
      <c r="B226" s="76" t="s">
        <v>187</v>
      </c>
      <c r="C226" s="77" t="s">
        <v>174</v>
      </c>
      <c r="D226" s="77">
        <v>50</v>
      </c>
      <c r="E226" s="75"/>
      <c r="F226" s="75"/>
    </row>
    <row r="227" spans="1:6" s="83" customFormat="1" ht="14.5" x14ac:dyDescent="0.35">
      <c r="A227" s="72">
        <f t="shared" si="3"/>
        <v>175</v>
      </c>
      <c r="B227" s="76" t="s">
        <v>339</v>
      </c>
      <c r="C227" s="77" t="s">
        <v>6</v>
      </c>
      <c r="D227" s="77">
        <v>3</v>
      </c>
      <c r="E227" s="75"/>
      <c r="F227" s="75"/>
    </row>
    <row r="228" spans="1:6" s="83" customFormat="1" ht="14.5" x14ac:dyDescent="0.35">
      <c r="A228" s="72">
        <f t="shared" si="3"/>
        <v>176</v>
      </c>
      <c r="B228" s="76" t="s">
        <v>190</v>
      </c>
      <c r="C228" s="77" t="s">
        <v>6</v>
      </c>
      <c r="D228" s="77">
        <v>3</v>
      </c>
      <c r="E228" s="75"/>
      <c r="F228" s="75"/>
    </row>
    <row r="229" spans="1:6" s="83" customFormat="1" ht="14.5" x14ac:dyDescent="0.35">
      <c r="A229" s="72">
        <f t="shared" si="3"/>
        <v>177</v>
      </c>
      <c r="B229" s="76" t="s">
        <v>191</v>
      </c>
      <c r="C229" s="77" t="s">
        <v>6</v>
      </c>
      <c r="D229" s="77">
        <v>3</v>
      </c>
      <c r="E229" s="75"/>
      <c r="F229" s="75"/>
    </row>
    <row r="230" spans="1:6" s="70" customFormat="1" ht="14.5" x14ac:dyDescent="0.35">
      <c r="A230" s="74"/>
      <c r="B230" s="124"/>
      <c r="C230" s="125"/>
      <c r="D230" s="125"/>
      <c r="E230" s="126"/>
      <c r="F230" s="126"/>
    </row>
    <row r="231" spans="1:6" s="70" customFormat="1" ht="14.5" x14ac:dyDescent="0.35">
      <c r="A231" s="122" t="s">
        <v>192</v>
      </c>
      <c r="B231" s="129"/>
      <c r="C231" s="123"/>
      <c r="D231" s="123"/>
      <c r="E231" s="123"/>
      <c r="F231" s="123"/>
    </row>
    <row r="232" spans="1:6" s="83" customFormat="1" ht="14.5" x14ac:dyDescent="0.35">
      <c r="A232" s="72">
        <v>178</v>
      </c>
      <c r="B232" s="76" t="s">
        <v>182</v>
      </c>
      <c r="C232" s="77" t="s">
        <v>6</v>
      </c>
      <c r="D232" s="77">
        <v>1</v>
      </c>
      <c r="E232" s="75"/>
      <c r="F232" s="75"/>
    </row>
    <row r="233" spans="1:6" s="83" customFormat="1" ht="14.5" x14ac:dyDescent="0.35">
      <c r="A233" s="72">
        <f t="shared" si="3"/>
        <v>179</v>
      </c>
      <c r="B233" s="84" t="s">
        <v>183</v>
      </c>
      <c r="C233" s="77" t="s">
        <v>6</v>
      </c>
      <c r="D233" s="77">
        <v>1</v>
      </c>
      <c r="E233" s="75"/>
      <c r="F233" s="75"/>
    </row>
    <row r="234" spans="1:6" s="83" customFormat="1" ht="15" customHeight="1" x14ac:dyDescent="0.35">
      <c r="A234" s="72">
        <f t="shared" si="3"/>
        <v>180</v>
      </c>
      <c r="B234" s="79" t="s">
        <v>184</v>
      </c>
      <c r="C234" s="77" t="s">
        <v>6</v>
      </c>
      <c r="D234" s="77">
        <v>2</v>
      </c>
      <c r="E234" s="75"/>
      <c r="F234" s="75"/>
    </row>
    <row r="235" spans="1:6" s="83" customFormat="1" ht="12.75" customHeight="1" x14ac:dyDescent="0.35">
      <c r="A235" s="72">
        <f t="shared" si="3"/>
        <v>181</v>
      </c>
      <c r="B235" s="76" t="s">
        <v>185</v>
      </c>
      <c r="C235" s="77" t="s">
        <v>6</v>
      </c>
      <c r="D235" s="77">
        <v>5</v>
      </c>
      <c r="E235" s="75"/>
      <c r="F235" s="75"/>
    </row>
    <row r="236" spans="1:6" s="83" customFormat="1" ht="14.5" x14ac:dyDescent="0.35">
      <c r="A236" s="72">
        <f t="shared" si="3"/>
        <v>182</v>
      </c>
      <c r="B236" s="76" t="s">
        <v>186</v>
      </c>
      <c r="C236" s="77" t="s">
        <v>174</v>
      </c>
      <c r="D236" s="77">
        <v>30</v>
      </c>
      <c r="E236" s="75"/>
      <c r="F236" s="75"/>
    </row>
    <row r="237" spans="1:6" s="83" customFormat="1" ht="14.5" x14ac:dyDescent="0.35">
      <c r="A237" s="72">
        <f t="shared" si="3"/>
        <v>183</v>
      </c>
      <c r="B237" s="76" t="s">
        <v>187</v>
      </c>
      <c r="C237" s="77" t="s">
        <v>174</v>
      </c>
      <c r="D237" s="77">
        <v>50</v>
      </c>
      <c r="E237" s="75"/>
      <c r="F237" s="75"/>
    </row>
    <row r="238" spans="1:6" s="83" customFormat="1" ht="14.5" x14ac:dyDescent="0.35">
      <c r="A238" s="72">
        <f t="shared" si="3"/>
        <v>184</v>
      </c>
      <c r="B238" s="76" t="s">
        <v>339</v>
      </c>
      <c r="C238" s="77" t="s">
        <v>6</v>
      </c>
      <c r="D238" s="77">
        <v>3</v>
      </c>
      <c r="E238" s="75"/>
      <c r="F238" s="75"/>
    </row>
    <row r="239" spans="1:6" s="83" customFormat="1" ht="14.5" x14ac:dyDescent="0.35">
      <c r="A239" s="72">
        <f t="shared" si="3"/>
        <v>185</v>
      </c>
      <c r="B239" s="76" t="s">
        <v>190</v>
      </c>
      <c r="C239" s="77" t="s">
        <v>6</v>
      </c>
      <c r="D239" s="77">
        <v>3</v>
      </c>
      <c r="E239" s="75"/>
      <c r="F239" s="75"/>
    </row>
    <row r="240" spans="1:6" s="83" customFormat="1" ht="14.5" x14ac:dyDescent="0.35">
      <c r="A240" s="72">
        <f t="shared" si="3"/>
        <v>186</v>
      </c>
      <c r="B240" s="76" t="s">
        <v>191</v>
      </c>
      <c r="C240" s="77" t="s">
        <v>6</v>
      </c>
      <c r="D240" s="77">
        <v>3</v>
      </c>
      <c r="E240" s="75"/>
      <c r="F240" s="75"/>
    </row>
    <row r="241" spans="1:6" s="70" customFormat="1" ht="14.5" x14ac:dyDescent="0.35">
      <c r="A241" s="74"/>
      <c r="B241" s="124"/>
      <c r="C241" s="125"/>
      <c r="D241" s="125"/>
      <c r="E241" s="126"/>
      <c r="F241" s="126"/>
    </row>
    <row r="242" spans="1:6" s="70" customFormat="1" ht="14.5" x14ac:dyDescent="0.35">
      <c r="A242" s="121" t="s">
        <v>322</v>
      </c>
      <c r="B242" s="122"/>
      <c r="C242" s="123"/>
      <c r="D242" s="123"/>
      <c r="E242" s="123"/>
      <c r="F242" s="123"/>
    </row>
    <row r="243" spans="1:6" s="71" customFormat="1" ht="18.75" customHeight="1" x14ac:dyDescent="0.35">
      <c r="A243" s="72">
        <v>187</v>
      </c>
      <c r="B243" s="76" t="s">
        <v>195</v>
      </c>
      <c r="C243" s="77" t="s">
        <v>18</v>
      </c>
      <c r="D243" s="77">
        <v>30</v>
      </c>
      <c r="E243" s="75"/>
      <c r="F243" s="75"/>
    </row>
    <row r="244" spans="1:6" s="71" customFormat="1" ht="14.5" x14ac:dyDescent="0.35">
      <c r="A244" s="72">
        <f t="shared" si="3"/>
        <v>188</v>
      </c>
      <c r="B244" s="76" t="s">
        <v>196</v>
      </c>
      <c r="C244" s="77" t="s">
        <v>18</v>
      </c>
      <c r="D244" s="77">
        <v>30</v>
      </c>
      <c r="E244" s="75"/>
      <c r="F244" s="75"/>
    </row>
    <row r="245" spans="1:6" ht="14.5" x14ac:dyDescent="0.35">
      <c r="A245" s="74"/>
      <c r="B245" s="124"/>
      <c r="C245" s="125"/>
      <c r="D245" s="125"/>
      <c r="E245" s="126"/>
      <c r="F245" s="126"/>
    </row>
    <row r="246" spans="1:6" ht="14.5" x14ac:dyDescent="0.35">
      <c r="A246" s="122" t="s">
        <v>321</v>
      </c>
      <c r="B246" s="128"/>
      <c r="C246" s="123"/>
      <c r="D246" s="123"/>
      <c r="E246" s="123"/>
      <c r="F246" s="123"/>
    </row>
    <row r="247" spans="1:6" s="71" customFormat="1" ht="39" customHeight="1" x14ac:dyDescent="0.35">
      <c r="A247" s="72">
        <v>189</v>
      </c>
      <c r="B247" s="76" t="s">
        <v>198</v>
      </c>
      <c r="C247" s="77" t="s">
        <v>22</v>
      </c>
      <c r="D247" s="77">
        <v>25</v>
      </c>
      <c r="E247" s="75"/>
      <c r="F247" s="75"/>
    </row>
    <row r="248" spans="1:6" ht="14.5" x14ac:dyDescent="0.35">
      <c r="A248" s="74"/>
      <c r="B248" s="124"/>
      <c r="C248" s="125"/>
      <c r="D248" s="125"/>
      <c r="E248" s="126"/>
      <c r="F248" s="126"/>
    </row>
    <row r="249" spans="1:6" ht="14.5" x14ac:dyDescent="0.35">
      <c r="A249" s="122" t="s">
        <v>307</v>
      </c>
      <c r="B249" s="128"/>
      <c r="C249" s="123"/>
      <c r="D249" s="123"/>
      <c r="E249" s="123"/>
      <c r="F249" s="123"/>
    </row>
    <row r="250" spans="1:6" s="71" customFormat="1" ht="48" x14ac:dyDescent="0.35">
      <c r="A250" s="72">
        <v>190</v>
      </c>
      <c r="B250" s="76" t="s">
        <v>340</v>
      </c>
      <c r="C250" s="77" t="s">
        <v>18</v>
      </c>
      <c r="D250" s="77">
        <v>500</v>
      </c>
      <c r="E250" s="75"/>
      <c r="F250" s="75"/>
    </row>
    <row r="251" spans="1:6" ht="14.5" x14ac:dyDescent="0.35">
      <c r="A251" s="74"/>
      <c r="B251" s="124"/>
      <c r="C251" s="125"/>
      <c r="D251" s="125"/>
      <c r="E251" s="126"/>
      <c r="F251" s="126"/>
    </row>
    <row r="252" spans="1:6" ht="14.5" customHeight="1" x14ac:dyDescent="0.35">
      <c r="A252" s="116" t="s">
        <v>201</v>
      </c>
      <c r="B252" s="128"/>
      <c r="C252" s="130"/>
      <c r="D252" s="130"/>
      <c r="E252" s="131"/>
      <c r="F252" s="126"/>
    </row>
    <row r="253" spans="1:6" ht="8.25" customHeight="1" x14ac:dyDescent="0.35">
      <c r="A253" s="107"/>
      <c r="B253" s="108"/>
      <c r="C253" s="109"/>
      <c r="D253" s="109"/>
      <c r="E253" s="110"/>
      <c r="F253" s="111"/>
    </row>
    <row r="254" spans="1:6" ht="14.5" x14ac:dyDescent="0.35">
      <c r="A254" s="132" t="s">
        <v>311</v>
      </c>
      <c r="B254" s="133"/>
      <c r="C254" s="134"/>
      <c r="D254" s="134"/>
      <c r="E254" s="134"/>
      <c r="F254" s="135"/>
    </row>
    <row r="255" spans="1:6" ht="14.5" x14ac:dyDescent="0.35">
      <c r="A255" s="136" t="s">
        <v>204</v>
      </c>
      <c r="B255" s="137"/>
      <c r="C255" s="138"/>
      <c r="D255" s="138"/>
      <c r="E255" s="138"/>
      <c r="F255" s="138"/>
    </row>
    <row r="256" spans="1:6" s="71" customFormat="1" ht="24" x14ac:dyDescent="0.35">
      <c r="A256" s="72">
        <v>191</v>
      </c>
      <c r="B256" s="76" t="s">
        <v>317</v>
      </c>
      <c r="C256" s="77" t="s">
        <v>22</v>
      </c>
      <c r="D256" s="77">
        <v>50</v>
      </c>
      <c r="E256" s="75"/>
      <c r="F256" s="75"/>
    </row>
    <row r="257" spans="1:6" s="71" customFormat="1" ht="24" x14ac:dyDescent="0.35">
      <c r="A257" s="72">
        <f t="shared" si="3"/>
        <v>192</v>
      </c>
      <c r="B257" s="76" t="s">
        <v>318</v>
      </c>
      <c r="C257" s="77" t="s">
        <v>18</v>
      </c>
      <c r="D257" s="77">
        <v>50</v>
      </c>
      <c r="E257" s="75"/>
      <c r="F257" s="75"/>
    </row>
    <row r="258" spans="1:6" s="71" customFormat="1" ht="14.5" x14ac:dyDescent="0.35">
      <c r="A258" s="72">
        <f t="shared" si="3"/>
        <v>193</v>
      </c>
      <c r="B258" s="76" t="s">
        <v>149</v>
      </c>
      <c r="C258" s="77" t="s">
        <v>18</v>
      </c>
      <c r="D258" s="77">
        <v>180</v>
      </c>
      <c r="E258" s="75"/>
      <c r="F258" s="75"/>
    </row>
    <row r="259" spans="1:6" s="71" customFormat="1" ht="14.5" x14ac:dyDescent="0.35">
      <c r="A259" s="72">
        <f t="shared" si="3"/>
        <v>194</v>
      </c>
      <c r="B259" s="76" t="s">
        <v>287</v>
      </c>
      <c r="C259" s="77" t="s">
        <v>18</v>
      </c>
      <c r="D259" s="77">
        <v>150</v>
      </c>
      <c r="E259" s="75"/>
      <c r="F259" s="75"/>
    </row>
    <row r="260" spans="1:6" ht="14.5" x14ac:dyDescent="0.35">
      <c r="A260" s="74"/>
      <c r="B260" s="124"/>
      <c r="C260" s="125"/>
      <c r="D260" s="125"/>
      <c r="E260" s="126"/>
      <c r="F260" s="126"/>
    </row>
    <row r="261" spans="1:6" ht="14.5" x14ac:dyDescent="0.35">
      <c r="A261" s="122" t="s">
        <v>211</v>
      </c>
      <c r="B261" s="128"/>
      <c r="C261" s="123"/>
      <c r="D261" s="123"/>
      <c r="E261" s="123"/>
      <c r="F261" s="123"/>
    </row>
    <row r="262" spans="1:6" s="71" customFormat="1" ht="14.5" x14ac:dyDescent="0.35">
      <c r="A262" s="72">
        <v>195</v>
      </c>
      <c r="B262" s="76" t="s">
        <v>149</v>
      </c>
      <c r="C262" s="77" t="s">
        <v>18</v>
      </c>
      <c r="D262" s="77">
        <v>180</v>
      </c>
      <c r="E262" s="75"/>
      <c r="F262" s="75"/>
    </row>
    <row r="263" spans="1:6" s="71" customFormat="1" ht="24" x14ac:dyDescent="0.35">
      <c r="A263" s="72">
        <f t="shared" si="3"/>
        <v>196</v>
      </c>
      <c r="B263" s="76" t="s">
        <v>212</v>
      </c>
      <c r="C263" s="77" t="s">
        <v>22</v>
      </c>
      <c r="D263" s="77">
        <v>30</v>
      </c>
      <c r="E263" s="75"/>
      <c r="F263" s="75"/>
    </row>
    <row r="264" spans="1:6" ht="14.5" x14ac:dyDescent="0.35">
      <c r="A264" s="74"/>
      <c r="B264" s="124"/>
      <c r="C264" s="125"/>
      <c r="D264" s="125"/>
      <c r="E264" s="126"/>
      <c r="F264" s="126"/>
    </row>
    <row r="265" spans="1:6" ht="14.5" x14ac:dyDescent="0.35">
      <c r="A265" s="122" t="s">
        <v>213</v>
      </c>
      <c r="B265" s="128"/>
      <c r="C265" s="123"/>
      <c r="D265" s="123"/>
      <c r="E265" s="123"/>
      <c r="F265" s="123"/>
    </row>
    <row r="266" spans="1:6" s="71" customFormat="1" ht="60" x14ac:dyDescent="0.35">
      <c r="A266" s="72">
        <v>197</v>
      </c>
      <c r="B266" s="76" t="s">
        <v>93</v>
      </c>
      <c r="C266" s="77" t="s">
        <v>18</v>
      </c>
      <c r="D266" s="77">
        <v>100</v>
      </c>
      <c r="E266" s="75"/>
      <c r="F266" s="75"/>
    </row>
    <row r="267" spans="1:6" s="71" customFormat="1" ht="14.5" x14ac:dyDescent="0.35">
      <c r="A267" s="72">
        <f t="shared" ref="A267:A297" si="4">1+A266</f>
        <v>198</v>
      </c>
      <c r="B267" s="76" t="s">
        <v>287</v>
      </c>
      <c r="C267" s="77" t="s">
        <v>18</v>
      </c>
      <c r="D267" s="77">
        <v>1450</v>
      </c>
      <c r="E267" s="75"/>
      <c r="F267" s="75"/>
    </row>
    <row r="268" spans="1:6" s="71" customFormat="1" ht="14.5" x14ac:dyDescent="0.35">
      <c r="A268" s="72">
        <f t="shared" si="4"/>
        <v>199</v>
      </c>
      <c r="B268" s="76" t="s">
        <v>149</v>
      </c>
      <c r="C268" s="77" t="s">
        <v>18</v>
      </c>
      <c r="D268" s="77">
        <v>100</v>
      </c>
      <c r="E268" s="75"/>
      <c r="F268" s="75"/>
    </row>
    <row r="269" spans="1:6" s="71" customFormat="1" ht="14.5" x14ac:dyDescent="0.35">
      <c r="A269" s="72">
        <f t="shared" si="4"/>
        <v>200</v>
      </c>
      <c r="B269" s="76" t="s">
        <v>149</v>
      </c>
      <c r="C269" s="77" t="s">
        <v>22</v>
      </c>
      <c r="D269" s="77">
        <v>550</v>
      </c>
      <c r="E269" s="75"/>
      <c r="F269" s="75"/>
    </row>
    <row r="270" spans="1:6" s="71" customFormat="1" ht="14.5" x14ac:dyDescent="0.35">
      <c r="A270" s="72">
        <f t="shared" si="4"/>
        <v>201</v>
      </c>
      <c r="B270" s="76" t="s">
        <v>217</v>
      </c>
      <c r="C270" s="77" t="s">
        <v>18</v>
      </c>
      <c r="D270" s="77">
        <v>100</v>
      </c>
      <c r="E270" s="75"/>
      <c r="F270" s="75"/>
    </row>
    <row r="271" spans="1:6" s="71" customFormat="1" ht="24" x14ac:dyDescent="0.35">
      <c r="A271" s="72">
        <f t="shared" si="4"/>
        <v>202</v>
      </c>
      <c r="B271" s="76" t="s">
        <v>310</v>
      </c>
      <c r="C271" s="77" t="s">
        <v>18</v>
      </c>
      <c r="D271" s="77">
        <v>30</v>
      </c>
      <c r="E271" s="75"/>
      <c r="F271" s="75"/>
    </row>
    <row r="272" spans="1:6" s="71" customFormat="1" ht="24" x14ac:dyDescent="0.35">
      <c r="A272" s="72">
        <f t="shared" si="4"/>
        <v>203</v>
      </c>
      <c r="B272" s="76" t="s">
        <v>329</v>
      </c>
      <c r="C272" s="77" t="s">
        <v>22</v>
      </c>
      <c r="D272" s="77">
        <v>60</v>
      </c>
      <c r="E272" s="75"/>
      <c r="F272" s="75"/>
    </row>
    <row r="273" spans="1:6" ht="14.5" x14ac:dyDescent="0.35">
      <c r="A273" s="74"/>
      <c r="B273" s="124"/>
      <c r="C273" s="125"/>
      <c r="D273" s="125"/>
      <c r="E273" s="126"/>
      <c r="F273" s="126"/>
    </row>
    <row r="274" spans="1:6" ht="14.5" x14ac:dyDescent="0.35">
      <c r="A274" s="122" t="s">
        <v>220</v>
      </c>
      <c r="B274" s="128"/>
      <c r="C274" s="122"/>
      <c r="D274" s="122"/>
      <c r="E274" s="122"/>
      <c r="F274" s="122"/>
    </row>
    <row r="275" spans="1:6" s="71" customFormat="1" ht="40" customHeight="1" x14ac:dyDescent="0.35">
      <c r="A275" s="72">
        <v>204</v>
      </c>
      <c r="B275" s="76" t="s">
        <v>341</v>
      </c>
      <c r="C275" s="77" t="s">
        <v>22</v>
      </c>
      <c r="D275" s="77">
        <v>600</v>
      </c>
      <c r="E275" s="75"/>
      <c r="F275" s="75"/>
    </row>
    <row r="276" spans="1:6" s="71" customFormat="1" ht="15" customHeight="1" x14ac:dyDescent="0.35">
      <c r="A276" s="72">
        <f t="shared" si="4"/>
        <v>205</v>
      </c>
      <c r="B276" s="76" t="s">
        <v>314</v>
      </c>
      <c r="C276" s="77" t="s">
        <v>18</v>
      </c>
      <c r="D276" s="77">
        <v>700</v>
      </c>
      <c r="E276" s="75"/>
      <c r="F276" s="75"/>
    </row>
    <row r="277" spans="1:6" s="71" customFormat="1" ht="14.5" x14ac:dyDescent="0.35">
      <c r="A277" s="72">
        <f t="shared" si="4"/>
        <v>206</v>
      </c>
      <c r="B277" s="76" t="s">
        <v>149</v>
      </c>
      <c r="C277" s="77" t="s">
        <v>18</v>
      </c>
      <c r="D277" s="77">
        <v>160</v>
      </c>
      <c r="E277" s="75"/>
      <c r="F277" s="75"/>
    </row>
    <row r="278" spans="1:6" s="71" customFormat="1" ht="24" x14ac:dyDescent="0.35">
      <c r="A278" s="72">
        <f t="shared" si="4"/>
        <v>207</v>
      </c>
      <c r="B278" s="76" t="s">
        <v>223</v>
      </c>
      <c r="C278" s="77" t="s">
        <v>15</v>
      </c>
      <c r="D278" s="77">
        <v>1</v>
      </c>
      <c r="E278" s="75"/>
      <c r="F278" s="75"/>
    </row>
    <row r="279" spans="1:6" s="71" customFormat="1" ht="24" x14ac:dyDescent="0.35">
      <c r="A279" s="72">
        <f t="shared" si="4"/>
        <v>208</v>
      </c>
      <c r="B279" s="76" t="s">
        <v>224</v>
      </c>
      <c r="C279" s="77" t="s">
        <v>15</v>
      </c>
      <c r="D279" s="77">
        <v>1</v>
      </c>
      <c r="E279" s="75"/>
      <c r="F279" s="75"/>
    </row>
    <row r="280" spans="1:6" s="71" customFormat="1" ht="25" customHeight="1" x14ac:dyDescent="0.35">
      <c r="A280" s="72">
        <f t="shared" si="4"/>
        <v>209</v>
      </c>
      <c r="B280" s="76" t="s">
        <v>310</v>
      </c>
      <c r="C280" s="77" t="s">
        <v>18</v>
      </c>
      <c r="D280" s="77">
        <v>25</v>
      </c>
      <c r="E280" s="75"/>
      <c r="F280" s="75"/>
    </row>
    <row r="281" spans="1:6" s="71" customFormat="1" ht="24" x14ac:dyDescent="0.35">
      <c r="A281" s="72">
        <f t="shared" si="4"/>
        <v>210</v>
      </c>
      <c r="B281" s="76" t="s">
        <v>160</v>
      </c>
      <c r="C281" s="77" t="s">
        <v>18</v>
      </c>
      <c r="D281" s="77">
        <v>50</v>
      </c>
      <c r="E281" s="75"/>
      <c r="F281" s="75"/>
    </row>
    <row r="282" spans="1:6" s="71" customFormat="1" ht="25" customHeight="1" x14ac:dyDescent="0.35">
      <c r="A282" s="72">
        <f t="shared" si="4"/>
        <v>211</v>
      </c>
      <c r="B282" s="76" t="s">
        <v>227</v>
      </c>
      <c r="C282" s="77" t="s">
        <v>15</v>
      </c>
      <c r="D282" s="77">
        <v>30</v>
      </c>
      <c r="E282" s="75"/>
      <c r="F282" s="75"/>
    </row>
    <row r="283" spans="1:6" s="71" customFormat="1" ht="24" x14ac:dyDescent="0.35">
      <c r="A283" s="72">
        <f t="shared" si="4"/>
        <v>212</v>
      </c>
      <c r="B283" s="76" t="s">
        <v>228</v>
      </c>
      <c r="C283" s="77" t="s">
        <v>15</v>
      </c>
      <c r="D283" s="77">
        <v>25</v>
      </c>
      <c r="E283" s="75"/>
      <c r="F283" s="75"/>
    </row>
    <row r="284" spans="1:6" s="71" customFormat="1" ht="24" x14ac:dyDescent="0.35">
      <c r="A284" s="72">
        <f t="shared" si="4"/>
        <v>213</v>
      </c>
      <c r="B284" s="76" t="s">
        <v>312</v>
      </c>
      <c r="C284" s="77" t="s">
        <v>15</v>
      </c>
      <c r="D284" s="77">
        <v>35</v>
      </c>
      <c r="E284" s="75"/>
      <c r="F284" s="75"/>
    </row>
    <row r="285" spans="1:6" s="71" customFormat="1" ht="14.5" x14ac:dyDescent="0.35">
      <c r="A285" s="72">
        <f t="shared" si="4"/>
        <v>214</v>
      </c>
      <c r="B285" s="76" t="s">
        <v>231</v>
      </c>
      <c r="C285" s="77" t="s">
        <v>18</v>
      </c>
      <c r="D285" s="85">
        <v>80000</v>
      </c>
      <c r="E285" s="75"/>
      <c r="F285" s="75"/>
    </row>
    <row r="286" spans="1:6" s="71" customFormat="1" ht="15" customHeight="1" x14ac:dyDescent="0.35">
      <c r="A286" s="72">
        <f t="shared" si="4"/>
        <v>215</v>
      </c>
      <c r="B286" s="76" t="s">
        <v>342</v>
      </c>
      <c r="C286" s="77" t="s">
        <v>18</v>
      </c>
      <c r="D286" s="77">
        <v>500</v>
      </c>
      <c r="E286" s="75"/>
      <c r="F286" s="75"/>
    </row>
    <row r="287" spans="1:6" s="71" customFormat="1" ht="15" customHeight="1" x14ac:dyDescent="0.35">
      <c r="A287" s="72">
        <f t="shared" si="4"/>
        <v>216</v>
      </c>
      <c r="B287" s="76" t="s">
        <v>313</v>
      </c>
      <c r="C287" s="77" t="s">
        <v>15</v>
      </c>
      <c r="D287" s="77">
        <v>200</v>
      </c>
      <c r="E287" s="75"/>
      <c r="F287" s="75"/>
    </row>
    <row r="288" spans="1:6" ht="14.5" x14ac:dyDescent="0.35">
      <c r="A288" s="74"/>
      <c r="B288" s="124"/>
      <c r="C288" s="125"/>
      <c r="D288" s="125"/>
      <c r="E288" s="126"/>
      <c r="F288" s="126"/>
    </row>
    <row r="289" spans="1:6" ht="14.5" x14ac:dyDescent="0.35">
      <c r="A289" s="122" t="s">
        <v>234</v>
      </c>
      <c r="B289" s="128"/>
      <c r="C289" s="123"/>
      <c r="D289" s="123"/>
      <c r="E289" s="123"/>
      <c r="F289" s="123"/>
    </row>
    <row r="290" spans="1:6" s="71" customFormat="1" ht="24" x14ac:dyDescent="0.35">
      <c r="A290" s="72">
        <v>217</v>
      </c>
      <c r="B290" s="76" t="s">
        <v>329</v>
      </c>
      <c r="C290" s="77" t="s">
        <v>22</v>
      </c>
      <c r="D290" s="77">
        <v>120</v>
      </c>
      <c r="E290" s="75"/>
      <c r="F290" s="75"/>
    </row>
    <row r="291" spans="1:6" s="71" customFormat="1" ht="14.5" x14ac:dyDescent="0.35">
      <c r="A291" s="72">
        <f t="shared" si="4"/>
        <v>218</v>
      </c>
      <c r="B291" s="76" t="s">
        <v>236</v>
      </c>
      <c r="C291" s="77" t="s">
        <v>22</v>
      </c>
      <c r="D291" s="82">
        <v>893.61152073732717</v>
      </c>
      <c r="E291" s="75"/>
      <c r="F291" s="75"/>
    </row>
    <row r="292" spans="1:6" s="71" customFormat="1" ht="14.5" x14ac:dyDescent="0.35">
      <c r="A292" s="72">
        <f t="shared" si="4"/>
        <v>219</v>
      </c>
      <c r="B292" s="76" t="s">
        <v>287</v>
      </c>
      <c r="C292" s="77" t="s">
        <v>18</v>
      </c>
      <c r="D292" s="77">
        <v>1680</v>
      </c>
      <c r="E292" s="75"/>
      <c r="F292" s="75"/>
    </row>
    <row r="293" spans="1:6" s="71" customFormat="1" ht="14.5" x14ac:dyDescent="0.35">
      <c r="A293" s="72">
        <f t="shared" si="4"/>
        <v>220</v>
      </c>
      <c r="B293" s="76" t="s">
        <v>149</v>
      </c>
      <c r="C293" s="77" t="s">
        <v>18</v>
      </c>
      <c r="D293" s="77">
        <v>220</v>
      </c>
      <c r="E293" s="75"/>
      <c r="F293" s="75"/>
    </row>
    <row r="294" spans="1:6" s="71" customFormat="1" ht="15" customHeight="1" x14ac:dyDescent="0.35">
      <c r="A294" s="72">
        <f t="shared" si="4"/>
        <v>221</v>
      </c>
      <c r="B294" s="76" t="s">
        <v>342</v>
      </c>
      <c r="C294" s="77" t="s">
        <v>22</v>
      </c>
      <c r="D294" s="77">
        <v>250</v>
      </c>
      <c r="E294" s="75"/>
      <c r="F294" s="75"/>
    </row>
    <row r="295" spans="1:6" s="71" customFormat="1" ht="15" customHeight="1" x14ac:dyDescent="0.35">
      <c r="A295" s="72">
        <f t="shared" si="4"/>
        <v>222</v>
      </c>
      <c r="B295" s="76" t="s">
        <v>314</v>
      </c>
      <c r="C295" s="77" t="s">
        <v>18</v>
      </c>
      <c r="D295" s="77">
        <v>900</v>
      </c>
      <c r="E295" s="75"/>
      <c r="F295" s="75"/>
    </row>
    <row r="296" spans="1:6" s="71" customFormat="1" ht="15" customHeight="1" x14ac:dyDescent="0.35">
      <c r="A296" s="72">
        <f t="shared" si="4"/>
        <v>223</v>
      </c>
      <c r="B296" s="76" t="s">
        <v>239</v>
      </c>
      <c r="C296" s="77" t="s">
        <v>18</v>
      </c>
      <c r="D296" s="77">
        <v>100</v>
      </c>
      <c r="E296" s="75"/>
      <c r="F296" s="75"/>
    </row>
    <row r="297" spans="1:6" s="71" customFormat="1" ht="24" x14ac:dyDescent="0.35">
      <c r="A297" s="72">
        <f t="shared" si="4"/>
        <v>224</v>
      </c>
      <c r="B297" s="76" t="s">
        <v>343</v>
      </c>
      <c r="C297" s="77" t="s">
        <v>18</v>
      </c>
      <c r="D297" s="77">
        <v>200</v>
      </c>
      <c r="E297" s="75"/>
      <c r="F297" s="75"/>
    </row>
    <row r="298" spans="1:6" ht="14.5" x14ac:dyDescent="0.35">
      <c r="A298" s="125"/>
      <c r="B298" s="124"/>
      <c r="C298" s="125"/>
      <c r="D298" s="125"/>
      <c r="E298" s="126"/>
      <c r="F298" s="126"/>
    </row>
    <row r="299" spans="1:6" ht="14.5" customHeight="1" x14ac:dyDescent="0.35">
      <c r="A299" s="139" t="s">
        <v>241</v>
      </c>
      <c r="B299" s="137"/>
      <c r="C299" s="140"/>
      <c r="D299" s="140"/>
      <c r="E299" s="141"/>
      <c r="F299" s="142"/>
    </row>
    <row r="300" spans="1:6" ht="14.5" x14ac:dyDescent="0.35">
      <c r="A300" s="88" t="s">
        <v>345</v>
      </c>
      <c r="B300" s="89"/>
      <c r="C300" s="88"/>
      <c r="D300" s="88"/>
      <c r="E300" s="90"/>
      <c r="F300" s="86"/>
    </row>
    <row r="301" spans="1:6" ht="14.5" x14ac:dyDescent="0.35">
      <c r="A301" s="88" t="s">
        <v>243</v>
      </c>
      <c r="B301" s="89"/>
      <c r="C301" s="88"/>
      <c r="D301" s="88"/>
      <c r="E301" s="90"/>
      <c r="F301" s="86"/>
    </row>
    <row r="302" spans="1:6" ht="14.5" x14ac:dyDescent="0.35">
      <c r="A302" s="88" t="s">
        <v>346</v>
      </c>
      <c r="B302" s="89"/>
      <c r="C302" s="88"/>
      <c r="D302" s="88"/>
      <c r="E302" s="90"/>
      <c r="F302" s="86"/>
    </row>
    <row r="303" spans="1:6" ht="14.5" x14ac:dyDescent="0.35">
      <c r="A303" s="92" t="s">
        <v>244</v>
      </c>
      <c r="B303" s="91"/>
      <c r="C303" s="92"/>
      <c r="D303" s="92"/>
      <c r="E303" s="93"/>
      <c r="F303" s="94"/>
    </row>
    <row r="304" spans="1:6" ht="14.5" x14ac:dyDescent="0.35">
      <c r="A304" s="92" t="s">
        <v>245</v>
      </c>
      <c r="B304" s="91"/>
      <c r="C304" s="92"/>
      <c r="D304" s="92"/>
      <c r="E304" s="87"/>
      <c r="F304" s="86"/>
    </row>
    <row r="305" spans="1:6" ht="14.25" customHeight="1" x14ac:dyDescent="0.35">
      <c r="A305" s="92" t="s">
        <v>246</v>
      </c>
      <c r="B305" s="91"/>
      <c r="C305" s="92"/>
      <c r="D305" s="92"/>
      <c r="E305" s="87"/>
      <c r="F305" s="86"/>
    </row>
    <row r="306" spans="1:6" ht="14.25" customHeight="1" x14ac:dyDescent="0.35">
      <c r="A306" s="92" t="s">
        <v>247</v>
      </c>
      <c r="B306" s="91"/>
      <c r="C306" s="92"/>
      <c r="D306" s="92"/>
      <c r="E306" s="87"/>
      <c r="F306" s="86"/>
    </row>
    <row r="307" spans="1:6" ht="14.5" x14ac:dyDescent="0.35">
      <c r="A307" s="92" t="s">
        <v>248</v>
      </c>
      <c r="B307" s="91"/>
      <c r="C307" s="92"/>
      <c r="D307" s="92"/>
      <c r="E307" s="87"/>
      <c r="F307" s="86"/>
    </row>
    <row r="308" spans="1:6" ht="14.25" customHeight="1" x14ac:dyDescent="0.45">
      <c r="A308" s="95" t="s">
        <v>249</v>
      </c>
      <c r="B308" s="96"/>
      <c r="C308" s="95"/>
      <c r="D308" s="95"/>
      <c r="E308" s="97"/>
      <c r="F308" s="98"/>
    </row>
  </sheetData>
  <mergeCells count="1">
    <mergeCell ref="B2:E2"/>
  </mergeCells>
  <pageMargins left="0.7" right="0.7" top="0.75" bottom="0.75" header="0" footer="0"/>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Presupuesto 2023 1-3</vt:lpstr>
      <vt:lpstr>ANEXO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Jireth</dc:creator>
  <cp:lastModifiedBy>Servicios Administra</cp:lastModifiedBy>
  <cp:lastPrinted>2023-02-28T23:22:34Z</cp:lastPrinted>
  <dcterms:created xsi:type="dcterms:W3CDTF">2023-01-30T20:08:25Z</dcterms:created>
  <dcterms:modified xsi:type="dcterms:W3CDTF">2023-04-11T01:48:56Z</dcterms:modified>
</cp:coreProperties>
</file>